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filterPrivacy="1" defaultThemeVersion="166925"/>
  <bookViews>
    <workbookView xWindow="0" yWindow="660" windowWidth="28800" windowHeight="12465" xr2:uid="{BEAC367C-BAAF-4126-BE49-EAB2C642DBCE}"/>
  </bookViews>
  <sheets>
    <sheet name="nanobudget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6" i="1" s="1"/>
  <c r="Q17" i="1"/>
  <c r="Q14" i="1"/>
  <c r="Q18" i="1" s="1"/>
  <c r="Q12" i="1"/>
  <c r="K5" i="1"/>
  <c r="J5" i="1" s="1"/>
  <c r="I5" i="1" s="1"/>
  <c r="M8" i="1"/>
  <c r="L7" i="1"/>
  <c r="M7" i="1"/>
  <c r="M6" i="1"/>
  <c r="M41" i="1"/>
  <c r="M40" i="1"/>
  <c r="M39" i="1"/>
  <c r="M38" i="1"/>
  <c r="M37" i="1"/>
  <c r="M36" i="1"/>
  <c r="M35" i="1"/>
  <c r="M34" i="1"/>
  <c r="M33" i="1"/>
  <c r="M32" i="1"/>
  <c r="M30" i="1"/>
  <c r="M29" i="1"/>
  <c r="M28" i="1"/>
  <c r="M27" i="1"/>
  <c r="L27" i="1" s="1"/>
  <c r="M26" i="1"/>
  <c r="M25" i="1"/>
  <c r="M24" i="1"/>
  <c r="L24" i="1" s="1"/>
  <c r="M23" i="1"/>
  <c r="L23" i="1" s="1"/>
  <c r="M22" i="1"/>
  <c r="M21" i="1"/>
  <c r="M31" i="1"/>
  <c r="L31" i="1" s="1"/>
  <c r="L28" i="1"/>
  <c r="L41" i="1"/>
  <c r="D41" i="1"/>
  <c r="C41" i="1"/>
  <c r="B41" i="1" s="1"/>
  <c r="A41" i="1" s="1"/>
  <c r="L40" i="1"/>
  <c r="D40" i="1"/>
  <c r="C40" i="1"/>
  <c r="B40" i="1" s="1"/>
  <c r="A40" i="1" s="1"/>
  <c r="L39" i="1"/>
  <c r="D39" i="1"/>
  <c r="C39" i="1"/>
  <c r="B39" i="1" s="1"/>
  <c r="A39" i="1" s="1"/>
  <c r="L38" i="1"/>
  <c r="D38" i="1"/>
  <c r="C38" i="1"/>
  <c r="B38" i="1" s="1"/>
  <c r="A38" i="1" s="1"/>
  <c r="L37" i="1"/>
  <c r="D37" i="1"/>
  <c r="C37" i="1"/>
  <c r="B37" i="1" s="1"/>
  <c r="A37" i="1" s="1"/>
  <c r="L36" i="1"/>
  <c r="D36" i="1"/>
  <c r="C36" i="1"/>
  <c r="B36" i="1" s="1"/>
  <c r="A36" i="1" s="1"/>
  <c r="L35" i="1"/>
  <c r="D35" i="1"/>
  <c r="C35" i="1"/>
  <c r="B35" i="1" s="1"/>
  <c r="A35" i="1" s="1"/>
  <c r="L34" i="1"/>
  <c r="D34" i="1"/>
  <c r="C34" i="1"/>
  <c r="B34" i="1" s="1"/>
  <c r="A34" i="1" s="1"/>
  <c r="L33" i="1"/>
  <c r="D33" i="1"/>
  <c r="C33" i="1"/>
  <c r="B33" i="1" s="1"/>
  <c r="A33" i="1" s="1"/>
  <c r="L32" i="1"/>
  <c r="D32" i="1"/>
  <c r="C32" i="1"/>
  <c r="B32" i="1" s="1"/>
  <c r="A32" i="1" s="1"/>
  <c r="D31" i="1"/>
  <c r="C31" i="1"/>
  <c r="B31" i="1" s="1"/>
  <c r="A31" i="1" s="1"/>
  <c r="L30" i="1"/>
  <c r="D30" i="1"/>
  <c r="C30" i="1"/>
  <c r="B30" i="1" s="1"/>
  <c r="A30" i="1" s="1"/>
  <c r="L29" i="1"/>
  <c r="D29" i="1"/>
  <c r="C29" i="1"/>
  <c r="B29" i="1" s="1"/>
  <c r="A29" i="1" s="1"/>
  <c r="D28" i="1"/>
  <c r="C28" i="1"/>
  <c r="B28" i="1" s="1"/>
  <c r="A28" i="1" s="1"/>
  <c r="D27" i="1"/>
  <c r="C27" i="1"/>
  <c r="B27" i="1" s="1"/>
  <c r="A27" i="1" s="1"/>
  <c r="L26" i="1"/>
  <c r="D26" i="1"/>
  <c r="C26" i="1"/>
  <c r="B26" i="1" s="1"/>
  <c r="A26" i="1" s="1"/>
  <c r="L25" i="1"/>
  <c r="D25" i="1"/>
  <c r="C25" i="1"/>
  <c r="B25" i="1" s="1"/>
  <c r="A25" i="1" s="1"/>
  <c r="D24" i="1"/>
  <c r="C24" i="1"/>
  <c r="B24" i="1" s="1"/>
  <c r="A24" i="1" s="1"/>
  <c r="D23" i="1"/>
  <c r="C23" i="1"/>
  <c r="B23" i="1" s="1"/>
  <c r="A23" i="1" s="1"/>
  <c r="L22" i="1"/>
  <c r="D22" i="1"/>
  <c r="C22" i="1"/>
  <c r="B22" i="1" s="1"/>
  <c r="A22" i="1" s="1"/>
  <c r="L21" i="1"/>
  <c r="D21" i="1"/>
  <c r="C21" i="1"/>
  <c r="B21" i="1" s="1"/>
  <c r="A21" i="1" s="1"/>
  <c r="D20" i="1"/>
  <c r="C20" i="1"/>
  <c r="B20" i="1" s="1"/>
  <c r="A20" i="1" s="1"/>
  <c r="D19" i="1"/>
  <c r="C19" i="1"/>
  <c r="B19" i="1" s="1"/>
  <c r="A19" i="1" s="1"/>
  <c r="D18" i="1"/>
  <c r="C18" i="1"/>
  <c r="B18" i="1"/>
  <c r="A18" i="1" s="1"/>
  <c r="D17" i="1"/>
  <c r="C17" i="1"/>
  <c r="B17" i="1"/>
  <c r="A17" i="1"/>
  <c r="D16" i="1"/>
  <c r="C16" i="1"/>
  <c r="B16" i="1" s="1"/>
  <c r="A16" i="1" s="1"/>
  <c r="D15" i="1"/>
  <c r="C15" i="1"/>
  <c r="B15" i="1" s="1"/>
  <c r="A15" i="1" s="1"/>
  <c r="D14" i="1"/>
  <c r="C14" i="1"/>
  <c r="B14" i="1"/>
  <c r="A14" i="1" s="1"/>
  <c r="D13" i="1"/>
  <c r="C13" i="1"/>
  <c r="B13" i="1"/>
  <c r="A13" i="1"/>
  <c r="D12" i="1"/>
  <c r="C12" i="1"/>
  <c r="B12" i="1" s="1"/>
  <c r="A12" i="1" s="1"/>
  <c r="D11" i="1"/>
  <c r="C11" i="1"/>
  <c r="B11" i="1" s="1"/>
  <c r="A11" i="1" s="1"/>
  <c r="D10" i="1"/>
  <c r="C10" i="1"/>
  <c r="B10" i="1"/>
  <c r="A10" i="1" s="1"/>
  <c r="D9" i="1"/>
  <c r="A9" i="1" s="1"/>
  <c r="C9" i="1"/>
  <c r="B9" i="1"/>
  <c r="L8" i="1"/>
  <c r="D8" i="1"/>
  <c r="C8" i="1"/>
  <c r="B8" i="1"/>
  <c r="D7" i="1"/>
  <c r="C7" i="1"/>
  <c r="B7" i="1" s="1"/>
  <c r="A7" i="1" s="1"/>
  <c r="D6" i="1"/>
  <c r="C6" i="1"/>
  <c r="B6" i="1"/>
  <c r="A6" i="1" s="1"/>
  <c r="D5" i="1"/>
  <c r="C5" i="1"/>
  <c r="B5" i="1" s="1"/>
  <c r="A5" i="1" s="1"/>
  <c r="K4" i="1"/>
  <c r="J4" i="1"/>
  <c r="I4" i="1"/>
  <c r="D4" i="1"/>
  <c r="C4" i="1"/>
  <c r="B4" i="1"/>
  <c r="N3" i="1"/>
  <c r="D3" i="1"/>
  <c r="C3" i="1"/>
  <c r="Q9" i="1" s="1"/>
  <c r="Q20" i="1" l="1"/>
  <c r="A8" i="1"/>
  <c r="A4" i="1"/>
  <c r="Q11" i="1"/>
  <c r="Q10" i="1"/>
  <c r="Q7" i="1"/>
  <c r="Q8" i="1"/>
  <c r="B3" i="1"/>
  <c r="K41" i="1" l="1"/>
  <c r="J41" i="1" s="1"/>
  <c r="I41" i="1" s="1"/>
  <c r="K40" i="1"/>
  <c r="J40" i="1" s="1"/>
  <c r="I40" i="1" s="1"/>
  <c r="K39" i="1"/>
  <c r="J39" i="1" s="1"/>
  <c r="I39" i="1" s="1"/>
  <c r="K38" i="1"/>
  <c r="J38" i="1" s="1"/>
  <c r="I38" i="1" s="1"/>
  <c r="K37" i="1"/>
  <c r="J37" i="1" s="1"/>
  <c r="I37" i="1" s="1"/>
  <c r="K36" i="1"/>
  <c r="J36" i="1" s="1"/>
  <c r="I36" i="1" s="1"/>
  <c r="K35" i="1"/>
  <c r="J35" i="1" s="1"/>
  <c r="I35" i="1" s="1"/>
  <c r="K34" i="1"/>
  <c r="J34" i="1" s="1"/>
  <c r="I34" i="1" s="1"/>
  <c r="K33" i="1"/>
  <c r="J33" i="1" s="1"/>
  <c r="I33" i="1" s="1"/>
  <c r="K32" i="1"/>
  <c r="J32" i="1" s="1"/>
  <c r="I32" i="1" s="1"/>
  <c r="K31" i="1"/>
  <c r="J31" i="1" s="1"/>
  <c r="I31" i="1" s="1"/>
  <c r="K30" i="1"/>
  <c r="J30" i="1" s="1"/>
  <c r="I30" i="1" s="1"/>
  <c r="K29" i="1"/>
  <c r="J29" i="1" s="1"/>
  <c r="I29" i="1" s="1"/>
  <c r="K28" i="1"/>
  <c r="J28" i="1" s="1"/>
  <c r="I28" i="1" s="1"/>
  <c r="K27" i="1"/>
  <c r="J27" i="1" s="1"/>
  <c r="I27" i="1" s="1"/>
  <c r="K26" i="1"/>
  <c r="J26" i="1" s="1"/>
  <c r="I26" i="1" s="1"/>
  <c r="K25" i="1"/>
  <c r="J25" i="1" s="1"/>
  <c r="I25" i="1" s="1"/>
  <c r="K24" i="1"/>
  <c r="J24" i="1" s="1"/>
  <c r="I24" i="1" s="1"/>
  <c r="K23" i="1"/>
  <c r="J23" i="1" s="1"/>
  <c r="I23" i="1" s="1"/>
  <c r="K22" i="1"/>
  <c r="J22" i="1" s="1"/>
  <c r="I22" i="1" s="1"/>
  <c r="K21" i="1"/>
  <c r="J21" i="1" s="1"/>
  <c r="I21" i="1" s="1"/>
  <c r="P5" i="1"/>
  <c r="K20" i="1"/>
  <c r="M18" i="1"/>
  <c r="L18" i="1" s="1"/>
  <c r="K16" i="1"/>
  <c r="M14" i="1"/>
  <c r="L14" i="1" s="1"/>
  <c r="K12" i="1"/>
  <c r="M10" i="1"/>
  <c r="L10" i="1" s="1"/>
  <c r="M19" i="1"/>
  <c r="L19" i="1" s="1"/>
  <c r="K17" i="1"/>
  <c r="M15" i="1"/>
  <c r="L15" i="1" s="1"/>
  <c r="K13" i="1"/>
  <c r="M11" i="1"/>
  <c r="L11" i="1" s="1"/>
  <c r="K9" i="1"/>
  <c r="K19" i="1"/>
  <c r="M17" i="1"/>
  <c r="L17" i="1" s="1"/>
  <c r="M13" i="1"/>
  <c r="L13" i="1" s="1"/>
  <c r="K7" i="1"/>
  <c r="P4" i="1"/>
  <c r="K3" i="1"/>
  <c r="M20" i="1"/>
  <c r="L20" i="1" s="1"/>
  <c r="K18" i="1"/>
  <c r="M16" i="1"/>
  <c r="L16" i="1" s="1"/>
  <c r="K14" i="1"/>
  <c r="M12" i="1"/>
  <c r="L12" i="1" s="1"/>
  <c r="K10" i="1"/>
  <c r="K15" i="1"/>
  <c r="K11" i="1"/>
  <c r="M9" i="1"/>
  <c r="L9" i="1" s="1"/>
  <c r="A3" i="1"/>
  <c r="Q19" i="1"/>
  <c r="Q3" i="1"/>
  <c r="K8" i="1"/>
  <c r="P11" i="1" l="1"/>
  <c r="J11" i="1"/>
  <c r="I11" i="1" s="1"/>
  <c r="P9" i="1"/>
  <c r="J9" i="1"/>
  <c r="I9" i="1" s="1"/>
  <c r="P17" i="1"/>
  <c r="J17" i="1"/>
  <c r="I17" i="1" s="1"/>
  <c r="P3" i="1"/>
  <c r="L3" i="1" s="1"/>
  <c r="J3" i="1"/>
  <c r="I3" i="1" s="1"/>
  <c r="P16" i="1"/>
  <c r="J16" i="1"/>
  <c r="I16" i="1" s="1"/>
  <c r="P8" i="1"/>
  <c r="J8" i="1"/>
  <c r="I8" i="1" s="1"/>
  <c r="K6" i="1"/>
  <c r="Q6" i="1" s="1"/>
  <c r="L6" i="1"/>
  <c r="P19" i="1"/>
  <c r="J19" i="1"/>
  <c r="I19" i="1" s="1"/>
  <c r="P13" i="1"/>
  <c r="J13" i="1"/>
  <c r="I13" i="1" s="1"/>
  <c r="P15" i="1"/>
  <c r="J15" i="1"/>
  <c r="I15" i="1" s="1"/>
  <c r="P14" i="1"/>
  <c r="J14" i="1"/>
  <c r="I14" i="1" s="1"/>
  <c r="Q13" i="1"/>
  <c r="P10" i="1"/>
  <c r="J10" i="1"/>
  <c r="I10" i="1" s="1"/>
  <c r="P18" i="1"/>
  <c r="J18" i="1"/>
  <c r="I18" i="1" s="1"/>
  <c r="P7" i="1"/>
  <c r="J7" i="1"/>
  <c r="I7" i="1" s="1"/>
  <c r="P12" i="1"/>
  <c r="J12" i="1"/>
  <c r="I12" i="1" s="1"/>
  <c r="P20" i="1"/>
  <c r="J20" i="1"/>
  <c r="I20" i="1" s="1"/>
  <c r="P6" i="1" l="1"/>
  <c r="Q4" i="1" s="1"/>
  <c r="Q5" i="1" s="1"/>
  <c r="J6" i="1"/>
  <c r="I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3" authorId="0" shapeId="0" xr:uid="{70E81973-C2F7-4204-AB52-A4904D51225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months before retirement</t>
        </r>
      </text>
    </comment>
  </commentList>
</comments>
</file>

<file path=xl/sharedStrings.xml><?xml version="1.0" encoding="utf-8"?>
<sst xmlns="http://schemas.openxmlformats.org/spreadsheetml/2006/main" count="54" uniqueCount="48">
  <si>
    <t>Recurring Income</t>
  </si>
  <si>
    <t>Recurring Expenses</t>
  </si>
  <si>
    <t>BASELINE</t>
  </si>
  <si>
    <t>income per day</t>
  </si>
  <si>
    <t>subtotal income</t>
  </si>
  <si>
    <t>subtotal hours</t>
  </si>
  <si>
    <t>days</t>
  </si>
  <si>
    <t>hours</t>
  </si>
  <si>
    <t>weeks</t>
  </si>
  <si>
    <t>net wage</t>
  </si>
  <si>
    <t>description</t>
  </si>
  <si>
    <t>m</t>
  </si>
  <si>
    <t>w</t>
  </si>
  <si>
    <t>fast payout (per day)</t>
  </si>
  <si>
    <t>fast payoff</t>
  </si>
  <si>
    <t>absolute cost</t>
  </si>
  <si>
    <t>total</t>
  </si>
  <si>
    <t>Existing Nest Egg</t>
  </si>
  <si>
    <t>jan10--july1</t>
  </si>
  <si>
    <t>FI retirement nest egg</t>
  </si>
  <si>
    <t>Total p.spend</t>
  </si>
  <si>
    <t>dec20--jan10</t>
  </si>
  <si>
    <t>--</t>
  </si>
  <si>
    <t>Total p.expense</t>
  </si>
  <si>
    <t>aug--sept4</t>
  </si>
  <si>
    <t>typical cost of a meal</t>
  </si>
  <si>
    <t>sept5-dec19</t>
  </si>
  <si>
    <t>Real Income per Hour</t>
  </si>
  <si>
    <t>student loans</t>
  </si>
  <si>
    <t>⏰ Working Hours</t>
  </si>
  <si>
    <t>emergency fund</t>
  </si>
  <si>
    <t>avg.weeklyhours</t>
  </si>
  <si>
    <t>avg.dailyhours</t>
  </si>
  <si>
    <t>avg.workdaypotentialdeficit</t>
  </si>
  <si>
    <t>value index</t>
  </si>
  <si>
    <t>max.dailyspend</t>
  </si>
  <si>
    <t>sum.dailyexpense</t>
  </si>
  <si>
    <t>avg.dailyincome</t>
  </si>
  <si>
    <t>avg.dailyexcessincome</t>
  </si>
  <si>
    <t>avg.summerdailyincome</t>
  </si>
  <si>
    <t>avg.summerdailyexcessincome</t>
  </si>
  <si>
    <t>avg.semesterdailyincome</t>
  </si>
  <si>
    <t>avg.semesterdailyexcessincome</t>
  </si>
  <si>
    <t>vacation</t>
  </si>
  <si>
    <t>monthly rent</t>
  </si>
  <si>
    <t>Total p.excess</t>
  </si>
  <si>
    <t>Total Days Simulated</t>
  </si>
  <si>
    <t>daily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</si>
</sst>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0.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i/>
      <sz val="11"/>
      <color theme="1"/>
      <name val="Courier New"/>
      <family val="3"/>
    </font>
    <font>
      <b/>
      <i/>
      <sz val="11"/>
      <color theme="1"/>
      <name val="Courier New"/>
      <family val="3"/>
    </font>
    <font>
      <b/>
      <u/>
      <sz val="12"/>
      <color theme="1"/>
      <name val="Arial Nova"/>
      <family val="2"/>
    </font>
    <font>
      <i/>
      <sz val="11"/>
      <color theme="1"/>
      <name val="Arial Nova"/>
      <family val="2"/>
    </font>
    <font>
      <b/>
      <sz val="11"/>
      <color theme="1"/>
      <name val="Arial Nova"/>
      <family val="2"/>
    </font>
    <font>
      <sz val="11"/>
      <color theme="1"/>
      <name val="Arial Nova"/>
      <family val="2"/>
    </font>
    <font>
      <b/>
      <i/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164" fontId="4" fillId="0" borderId="0" xfId="2" applyNumberFormat="1" applyFont="1" applyAlignment="1">
      <alignment wrapText="1"/>
    </xf>
    <xf numFmtId="0" fontId="5" fillId="0" borderId="0" xfId="0" applyFont="1"/>
    <xf numFmtId="44" fontId="4" fillId="0" borderId="0" xfId="2" applyFont="1" applyAlignment="1">
      <alignment wrapText="1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0" xfId="2" applyNumberFormat="1" applyFont="1" applyAlignment="1">
      <alignment wrapText="1"/>
    </xf>
    <xf numFmtId="0" fontId="5" fillId="0" borderId="0" xfId="0" applyFont="1" applyAlignment="1">
      <alignment wrapText="1"/>
    </xf>
    <xf numFmtId="1" fontId="6" fillId="0" borderId="0" xfId="2" applyNumberFormat="1" applyFont="1" applyAlignment="1">
      <alignment wrapText="1"/>
    </xf>
    <xf numFmtId="2" fontId="7" fillId="0" borderId="0" xfId="2" applyNumberFormat="1" applyFont="1" applyAlignment="1">
      <alignment wrapText="1"/>
    </xf>
    <xf numFmtId="44" fontId="4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center" wrapText="1"/>
    </xf>
    <xf numFmtId="165" fontId="6" fillId="0" borderId="0" xfId="2" applyNumberFormat="1" applyFont="1" applyAlignment="1">
      <alignment wrapText="1"/>
    </xf>
    <xf numFmtId="44" fontId="4" fillId="0" borderId="0" xfId="2" applyFont="1" applyAlignment="1">
      <alignment horizontal="center" wrapText="1"/>
    </xf>
    <xf numFmtId="0" fontId="6" fillId="0" borderId="0" xfId="0" applyFont="1" applyAlignment="1">
      <alignment wrapText="1"/>
    </xf>
    <xf numFmtId="44" fontId="4" fillId="0" borderId="0" xfId="0" applyNumberFormat="1" applyFont="1" applyAlignment="1"/>
    <xf numFmtId="0" fontId="4" fillId="0" borderId="0" xfId="0" applyFont="1" applyAlignment="1"/>
    <xf numFmtId="1" fontId="8" fillId="2" borderId="1" xfId="0" applyNumberFormat="1" applyFont="1" applyFill="1" applyBorder="1" applyAlignment="1">
      <alignment horizontal="center" wrapText="1"/>
    </xf>
    <xf numFmtId="164" fontId="10" fillId="2" borderId="1" xfId="3" applyNumberFormat="1" applyFont="1" applyFill="1" applyBorder="1" applyAlignment="1">
      <alignment wrapText="1"/>
    </xf>
    <xf numFmtId="1" fontId="10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9" fontId="9" fillId="2" borderId="1" xfId="3" applyFont="1" applyFill="1" applyBorder="1" applyAlignment="1">
      <alignment wrapText="1"/>
    </xf>
    <xf numFmtId="1" fontId="9" fillId="2" borderId="1" xfId="0" applyNumberFormat="1" applyFont="1" applyFill="1" applyBorder="1" applyAlignment="1">
      <alignment wrapText="1"/>
    </xf>
    <xf numFmtId="164" fontId="10" fillId="2" borderId="1" xfId="2" applyNumberFormat="1" applyFont="1" applyFill="1" applyBorder="1" applyAlignment="1">
      <alignment wrapText="1"/>
    </xf>
    <xf numFmtId="1" fontId="10" fillId="2" borderId="1" xfId="0" applyNumberFormat="1" applyFont="1" applyFill="1" applyBorder="1" applyAlignment="1">
      <alignment horizontal="center" wrapText="1"/>
    </xf>
    <xf numFmtId="164" fontId="9" fillId="2" borderId="1" xfId="2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64" fontId="10" fillId="2" borderId="1" xfId="2" applyNumberFormat="1" applyFont="1" applyFill="1" applyBorder="1" applyAlignment="1"/>
    <xf numFmtId="1" fontId="1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2" applyNumberFormat="1" applyFont="1" applyFill="1" applyBorder="1" applyAlignment="1"/>
    <xf numFmtId="0" fontId="9" fillId="2" borderId="1" xfId="0" applyFont="1" applyFill="1" applyBorder="1" applyAlignment="1"/>
    <xf numFmtId="0" fontId="5" fillId="2" borderId="1" xfId="0" applyFont="1" applyFill="1" applyBorder="1"/>
    <xf numFmtId="0" fontId="6" fillId="2" borderId="1" xfId="0" applyFont="1" applyFill="1" applyBorder="1"/>
    <xf numFmtId="1" fontId="8" fillId="3" borderId="1" xfId="0" applyNumberFormat="1" applyFont="1" applyFill="1" applyBorder="1" applyAlignment="1">
      <alignment horizontal="center" wrapText="1"/>
    </xf>
    <xf numFmtId="1" fontId="10" fillId="3" borderId="1" xfId="2" applyNumberFormat="1" applyFont="1" applyFill="1" applyBorder="1" applyAlignment="1">
      <alignment wrapText="1"/>
    </xf>
    <xf numFmtId="2" fontId="10" fillId="3" borderId="1" xfId="2" applyNumberFormat="1" applyFont="1" applyFill="1" applyBorder="1" applyAlignment="1">
      <alignment wrapText="1"/>
    </xf>
    <xf numFmtId="44" fontId="10" fillId="3" borderId="1" xfId="2" applyFont="1" applyFill="1" applyBorder="1" applyAlignment="1">
      <alignment wrapText="1"/>
    </xf>
    <xf numFmtId="1" fontId="9" fillId="3" borderId="1" xfId="0" applyNumberFormat="1" applyFont="1" applyFill="1" applyBorder="1" applyAlignment="1">
      <alignment wrapText="1"/>
    </xf>
    <xf numFmtId="165" fontId="9" fillId="3" borderId="1" xfId="2" applyNumberFormat="1" applyFont="1" applyFill="1" applyBorder="1" applyAlignment="1">
      <alignment wrapText="1"/>
    </xf>
    <xf numFmtId="1" fontId="12" fillId="3" borderId="1" xfId="2" applyNumberFormat="1" applyFont="1" applyFill="1" applyBorder="1" applyAlignment="1">
      <alignment wrapText="1"/>
    </xf>
    <xf numFmtId="2" fontId="12" fillId="3" borderId="1" xfId="2" applyNumberFormat="1" applyFont="1" applyFill="1" applyBorder="1" applyAlignment="1">
      <alignment wrapText="1"/>
    </xf>
    <xf numFmtId="44" fontId="11" fillId="3" borderId="1" xfId="2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2" fontId="9" fillId="3" borderId="1" xfId="2" applyNumberFormat="1" applyFont="1" applyFill="1" applyBorder="1" applyAlignment="1">
      <alignment wrapText="1"/>
    </xf>
    <xf numFmtId="44" fontId="9" fillId="3" borderId="1" xfId="2" quotePrefix="1" applyFont="1" applyFill="1" applyBorder="1" applyAlignment="1">
      <alignment wrapText="1"/>
    </xf>
    <xf numFmtId="1" fontId="9" fillId="3" borderId="1" xfId="0" quotePrefix="1" applyNumberFormat="1" applyFont="1" applyFill="1" applyBorder="1" applyAlignment="1">
      <alignment wrapText="1"/>
    </xf>
    <xf numFmtId="165" fontId="9" fillId="3" borderId="1" xfId="2" quotePrefix="1" applyNumberFormat="1" applyFont="1" applyFill="1" applyBorder="1" applyAlignment="1">
      <alignment wrapText="1"/>
    </xf>
    <xf numFmtId="1" fontId="9" fillId="3" borderId="1" xfId="0" applyNumberFormat="1" applyFont="1" applyFill="1" applyBorder="1"/>
    <xf numFmtId="0" fontId="9" fillId="3" borderId="1" xfId="0" quotePrefix="1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center" wrapText="1"/>
    </xf>
    <xf numFmtId="165" fontId="9" fillId="3" borderId="1" xfId="2" applyNumberFormat="1" applyFont="1" applyFill="1" applyBorder="1" applyAlignment="1"/>
    <xf numFmtId="0" fontId="9" fillId="3" borderId="1" xfId="0" applyFont="1" applyFill="1" applyBorder="1" applyAlignment="1"/>
    <xf numFmtId="0" fontId="11" fillId="3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44" fontId="5" fillId="3" borderId="1" xfId="2" applyFont="1" applyFill="1" applyBorder="1"/>
    <xf numFmtId="1" fontId="8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/>
    <xf numFmtId="0" fontId="10" fillId="3" borderId="2" xfId="0" applyFont="1" applyFill="1" applyBorder="1" applyAlignment="1">
      <alignment wrapText="1"/>
    </xf>
    <xf numFmtId="44" fontId="10" fillId="3" borderId="2" xfId="0" applyNumberFormat="1" applyFont="1" applyFill="1" applyBorder="1" applyAlignment="1">
      <alignment wrapText="1"/>
    </xf>
    <xf numFmtId="0" fontId="11" fillId="3" borderId="2" xfId="0" applyFont="1" applyFill="1" applyBorder="1"/>
    <xf numFmtId="0" fontId="5" fillId="3" borderId="2" xfId="0" applyFont="1" applyFill="1" applyBorder="1"/>
    <xf numFmtId="44" fontId="9" fillId="4" borderId="2" xfId="2" applyFont="1" applyFill="1" applyBorder="1" applyAlignment="1">
      <alignment horizontal="left"/>
    </xf>
    <xf numFmtId="1" fontId="9" fillId="4" borderId="3" xfId="0" applyNumberFormat="1" applyFont="1" applyFill="1" applyBorder="1" applyAlignment="1"/>
    <xf numFmtId="0" fontId="10" fillId="4" borderId="3" xfId="0" applyFont="1" applyFill="1" applyBorder="1" applyAlignment="1">
      <alignment wrapText="1"/>
    </xf>
    <xf numFmtId="1" fontId="10" fillId="4" borderId="3" xfId="0" applyNumberFormat="1" applyFont="1" applyFill="1" applyBorder="1"/>
    <xf numFmtId="1" fontId="10" fillId="4" borderId="3" xfId="0" applyNumberFormat="1" applyFont="1" applyFill="1" applyBorder="1" applyAlignment="1">
      <alignment horizontal="left"/>
    </xf>
    <xf numFmtId="0" fontId="10" fillId="4" borderId="3" xfId="0" applyFont="1" applyFill="1" applyBorder="1" applyAlignment="1"/>
    <xf numFmtId="0" fontId="11" fillId="4" borderId="3" xfId="0" applyFont="1" applyFill="1" applyBorder="1"/>
    <xf numFmtId="0" fontId="5" fillId="4" borderId="3" xfId="0" applyFont="1" applyFill="1" applyBorder="1"/>
    <xf numFmtId="44" fontId="10" fillId="4" borderId="2" xfId="2" applyFont="1" applyFill="1" applyBorder="1" applyAlignment="1">
      <alignment horizontal="left"/>
    </xf>
    <xf numFmtId="44" fontId="10" fillId="4" borderId="2" xfId="2" applyNumberFormat="1" applyFont="1" applyFill="1" applyBorder="1" applyAlignment="1">
      <alignment horizontal="left"/>
    </xf>
    <xf numFmtId="1" fontId="10" fillId="4" borderId="2" xfId="0" applyNumberFormat="1" applyFont="1" applyFill="1" applyBorder="1" applyAlignment="1">
      <alignment horizontal="center"/>
    </xf>
    <xf numFmtId="0" fontId="10" fillId="4" borderId="2" xfId="1" applyNumberFormat="1" applyFont="1" applyFill="1" applyBorder="1" applyAlignment="1">
      <alignment horizontal="center"/>
    </xf>
    <xf numFmtId="166" fontId="10" fillId="4" borderId="2" xfId="0" applyNumberFormat="1" applyFont="1" applyFill="1" applyBorder="1" applyAlignment="1">
      <alignment horizontal="center"/>
    </xf>
    <xf numFmtId="2" fontId="10" fillId="4" borderId="2" xfId="0" applyNumberFormat="1" applyFont="1" applyFill="1" applyBorder="1" applyAlignment="1">
      <alignment horizontal="center"/>
    </xf>
    <xf numFmtId="167" fontId="10" fillId="4" borderId="2" xfId="0" applyNumberFormat="1" applyFont="1" applyFill="1" applyBorder="1" applyAlignment="1">
      <alignment horizontal="center"/>
    </xf>
    <xf numFmtId="44" fontId="10" fillId="4" borderId="2" xfId="2" applyNumberFormat="1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EAEAEA"/>
      <color rgb="FFFFCC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A154-C6E3-484F-922D-0E8B11EFF768}">
  <dimension ref="A1:T312"/>
  <sheetViews>
    <sheetView tabSelected="1" workbookViewId="0">
      <selection activeCell="H14" sqref="H14"/>
    </sheetView>
  </sheetViews>
  <sheetFormatPr defaultRowHeight="15.75" x14ac:dyDescent="0.3"/>
  <cols>
    <col min="1" max="1" width="9.28515625" style="35" bestFit="1" customWidth="1"/>
    <col min="2" max="2" width="12.85546875" style="35" bestFit="1" customWidth="1"/>
    <col min="3" max="5" width="9.28515625" style="35" bestFit="1" customWidth="1"/>
    <col min="6" max="6" width="10.28515625" style="35" customWidth="1"/>
    <col min="7" max="7" width="9.28515625" style="35" bestFit="1" customWidth="1"/>
    <col min="8" max="8" width="32.28515625" style="36" customWidth="1"/>
    <col min="9" max="9" width="7.5703125" style="58" customWidth="1"/>
    <col min="10" max="10" width="5.7109375" style="58" customWidth="1"/>
    <col min="11" max="11" width="9.5703125" style="59" bestFit="1" customWidth="1"/>
    <col min="12" max="12" width="11.140625" style="60" customWidth="1"/>
    <col min="13" max="13" width="9.28515625" style="59" bestFit="1" customWidth="1"/>
    <col min="14" max="14" width="13.7109375" style="59" customWidth="1"/>
    <col min="15" max="15" width="32.28515625" style="59" customWidth="1"/>
    <col min="16" max="16" width="15.28515625" style="67" customWidth="1"/>
    <col min="17" max="17" width="15.42578125" style="62" customWidth="1"/>
    <col min="18" max="18" width="32.28515625" style="63" customWidth="1"/>
    <col min="19" max="16384" width="9.140625" style="2"/>
  </cols>
  <sheetData>
    <row r="1" spans="1:20" ht="1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37" t="s">
        <v>1</v>
      </c>
      <c r="J1" s="37"/>
      <c r="K1" s="37"/>
      <c r="L1" s="37"/>
      <c r="M1" s="37"/>
      <c r="N1" s="37"/>
      <c r="O1" s="37"/>
      <c r="P1" s="37"/>
      <c r="Q1" s="61" t="s">
        <v>2</v>
      </c>
      <c r="R1" s="61"/>
      <c r="S1" s="1"/>
      <c r="T1" s="1"/>
    </row>
    <row r="2" spans="1:20" ht="30" customHeight="1" x14ac:dyDescent="0.3">
      <c r="A2" s="19" t="s">
        <v>3</v>
      </c>
      <c r="B2" s="20" t="s">
        <v>4</v>
      </c>
      <c r="C2" s="20" t="s">
        <v>5</v>
      </c>
      <c r="D2" s="20" t="s">
        <v>6</v>
      </c>
      <c r="E2" s="21" t="s">
        <v>7</v>
      </c>
      <c r="F2" s="22" t="s">
        <v>8</v>
      </c>
      <c r="G2" s="23" t="s">
        <v>9</v>
      </c>
      <c r="H2" s="24" t="s">
        <v>10</v>
      </c>
      <c r="I2" s="38" t="s">
        <v>11</v>
      </c>
      <c r="J2" s="38" t="s">
        <v>12</v>
      </c>
      <c r="K2" s="39" t="s">
        <v>47</v>
      </c>
      <c r="L2" s="40" t="s">
        <v>13</v>
      </c>
      <c r="M2" s="41" t="s">
        <v>14</v>
      </c>
      <c r="N2" s="42" t="s">
        <v>15</v>
      </c>
      <c r="O2" s="41" t="s">
        <v>10</v>
      </c>
      <c r="P2" s="64" t="s">
        <v>16</v>
      </c>
      <c r="Q2" s="68">
        <v>1783</v>
      </c>
      <c r="R2" s="69" t="s">
        <v>17</v>
      </c>
      <c r="S2" s="1"/>
      <c r="T2" s="1"/>
    </row>
    <row r="3" spans="1:20" ht="15.95" customHeight="1" x14ac:dyDescent="0.3">
      <c r="A3" s="25">
        <f>B3/D3</f>
        <v>67.857142857142861</v>
      </c>
      <c r="B3" s="25">
        <f>C3*G3</f>
        <v>11400</v>
      </c>
      <c r="C3" s="26">
        <f>E3*F3</f>
        <v>456</v>
      </c>
      <c r="D3" s="26">
        <f>7*F3</f>
        <v>168</v>
      </c>
      <c r="E3" s="21">
        <v>19</v>
      </c>
      <c r="F3" s="21">
        <v>24</v>
      </c>
      <c r="G3" s="27">
        <v>25</v>
      </c>
      <c r="H3" s="24" t="s">
        <v>18</v>
      </c>
      <c r="I3" s="43">
        <f>J3*4</f>
        <v>3685.3820371174975</v>
      </c>
      <c r="J3" s="43">
        <f>K3*7</f>
        <v>921.34550927937437</v>
      </c>
      <c r="K3" s="44">
        <f>((N3-Q2)/((30*M3)-$Q$7))</f>
        <v>131.62078703991062</v>
      </c>
      <c r="L3" s="45">
        <f>P3/M3</f>
        <v>127.8263139000213</v>
      </c>
      <c r="M3" s="46">
        <v>444</v>
      </c>
      <c r="N3" s="42">
        <f>1700000-Q2</f>
        <v>1698217</v>
      </c>
      <c r="O3" s="47" t="s">
        <v>19</v>
      </c>
      <c r="P3" s="65">
        <f t="shared" ref="P3:P20" si="0">K3*$Q$7</f>
        <v>56754.88337160946</v>
      </c>
      <c r="Q3" s="76">
        <f>Q2+(SUM(B:B))</f>
        <v>35033</v>
      </c>
      <c r="R3" s="70" t="s">
        <v>20</v>
      </c>
      <c r="S3" s="5"/>
      <c r="T3" s="5"/>
    </row>
    <row r="4" spans="1:20" ht="15.95" customHeight="1" x14ac:dyDescent="0.3">
      <c r="A4" s="25">
        <f>B4/D4</f>
        <v>142.85714285714286</v>
      </c>
      <c r="B4" s="25">
        <f>C4*G4</f>
        <v>3000</v>
      </c>
      <c r="C4" s="26">
        <f>E4*F4</f>
        <v>120</v>
      </c>
      <c r="D4" s="26">
        <f>7*F4</f>
        <v>21</v>
      </c>
      <c r="E4" s="21">
        <v>40</v>
      </c>
      <c r="F4" s="21">
        <v>3</v>
      </c>
      <c r="G4" s="27">
        <v>25</v>
      </c>
      <c r="H4" s="24" t="s">
        <v>21</v>
      </c>
      <c r="I4" s="43">
        <f t="shared" ref="I4:I20" si="1">J4*4</f>
        <v>390</v>
      </c>
      <c r="J4" s="43">
        <f t="shared" ref="J4:J20" si="2">K4*7</f>
        <v>97.5</v>
      </c>
      <c r="K4" s="48">
        <f>N4/28</f>
        <v>13.928571428571429</v>
      </c>
      <c r="L4" s="49" t="s">
        <v>22</v>
      </c>
      <c r="M4" s="50" t="s">
        <v>22</v>
      </c>
      <c r="N4" s="51">
        <v>390</v>
      </c>
      <c r="O4" s="52" t="s">
        <v>44</v>
      </c>
      <c r="P4" s="65">
        <f t="shared" si="0"/>
        <v>6006</v>
      </c>
      <c r="Q4" s="76">
        <f>SUM(P$4:P$1048576)</f>
        <v>29820.799999999999</v>
      </c>
      <c r="R4" s="71" t="s">
        <v>23</v>
      </c>
      <c r="S4" s="5"/>
      <c r="T4" s="5"/>
    </row>
    <row r="5" spans="1:20" ht="15.95" customHeight="1" x14ac:dyDescent="0.3">
      <c r="A5" s="25">
        <f t="shared" ref="A5:A20" si="3">IFERROR(B5/D5,0)</f>
        <v>142.85714285714283</v>
      </c>
      <c r="B5" s="25">
        <f t="shared" ref="B5:B10" si="4">C5*G5</f>
        <v>1600</v>
      </c>
      <c r="C5" s="26">
        <f t="shared" ref="C5:C10" si="5">E5*F5</f>
        <v>64</v>
      </c>
      <c r="D5" s="26">
        <f t="shared" ref="D5:D10" si="6">7*F5</f>
        <v>11.200000000000001</v>
      </c>
      <c r="E5" s="28">
        <v>40</v>
      </c>
      <c r="F5" s="28">
        <v>1.6</v>
      </c>
      <c r="G5" s="27">
        <v>25</v>
      </c>
      <c r="H5" s="29" t="s">
        <v>24</v>
      </c>
      <c r="I5" s="43">
        <f t="shared" si="1"/>
        <v>462</v>
      </c>
      <c r="J5" s="43">
        <f t="shared" si="2"/>
        <v>115.5</v>
      </c>
      <c r="K5" s="48">
        <f>N5*2.2</f>
        <v>16.5</v>
      </c>
      <c r="L5" s="49" t="s">
        <v>22</v>
      </c>
      <c r="M5" s="53" t="s">
        <v>22</v>
      </c>
      <c r="N5" s="42">
        <v>7.5</v>
      </c>
      <c r="O5" s="52" t="s">
        <v>25</v>
      </c>
      <c r="P5" s="65">
        <f t="shared" si="0"/>
        <v>7114.8</v>
      </c>
      <c r="Q5" s="77">
        <f>Q3-Q4</f>
        <v>5212.2000000000007</v>
      </c>
      <c r="R5" s="71" t="s">
        <v>45</v>
      </c>
      <c r="S5" s="6"/>
      <c r="T5" s="6"/>
    </row>
    <row r="6" spans="1:20" ht="15.95" customHeight="1" x14ac:dyDescent="0.3">
      <c r="A6" s="25">
        <f t="shared" si="3"/>
        <v>67.857142857142861</v>
      </c>
      <c r="B6" s="25">
        <f t="shared" si="4"/>
        <v>7125</v>
      </c>
      <c r="C6" s="26">
        <f t="shared" si="5"/>
        <v>285</v>
      </c>
      <c r="D6" s="26">
        <f t="shared" si="6"/>
        <v>105</v>
      </c>
      <c r="E6" s="28">
        <v>19</v>
      </c>
      <c r="F6" s="28">
        <v>15</v>
      </c>
      <c r="G6" s="27">
        <v>25</v>
      </c>
      <c r="H6" s="24" t="s">
        <v>26</v>
      </c>
      <c r="I6" s="43">
        <f t="shared" si="1"/>
        <v>844.15584415584419</v>
      </c>
      <c r="J6" s="43">
        <f t="shared" si="2"/>
        <v>211.03896103896105</v>
      </c>
      <c r="K6" s="44">
        <f>N6/$Q$7</f>
        <v>30.148423005565864</v>
      </c>
      <c r="L6" s="40">
        <f>IFERROR(N6/M6,0)</f>
        <v>934.60111317254166</v>
      </c>
      <c r="M6" s="54">
        <f>$Q$7/31</f>
        <v>13.909677419354839</v>
      </c>
      <c r="N6" s="42">
        <v>13000</v>
      </c>
      <c r="O6" s="47" t="s">
        <v>28</v>
      </c>
      <c r="P6" s="65">
        <f t="shared" si="0"/>
        <v>13000</v>
      </c>
      <c r="Q6" s="76">
        <f>Q16/Q10</f>
        <v>2.5783458646616553</v>
      </c>
      <c r="R6" s="71" t="s">
        <v>27</v>
      </c>
      <c r="S6" s="6"/>
      <c r="T6" s="6"/>
    </row>
    <row r="7" spans="1:20" ht="15.95" customHeight="1" x14ac:dyDescent="0.3">
      <c r="A7" s="25">
        <f t="shared" si="3"/>
        <v>142.85714285714286</v>
      </c>
      <c r="B7" s="25">
        <f t="shared" si="4"/>
        <v>3000</v>
      </c>
      <c r="C7" s="26">
        <f t="shared" si="5"/>
        <v>120</v>
      </c>
      <c r="D7" s="26">
        <f t="shared" si="6"/>
        <v>21</v>
      </c>
      <c r="E7" s="21">
        <v>40</v>
      </c>
      <c r="F7" s="21">
        <v>3</v>
      </c>
      <c r="G7" s="27">
        <v>25</v>
      </c>
      <c r="H7" s="24" t="s">
        <v>21</v>
      </c>
      <c r="I7" s="43">
        <f t="shared" si="1"/>
        <v>77.922077922077932</v>
      </c>
      <c r="J7" s="43">
        <f t="shared" si="2"/>
        <v>19.480519480519483</v>
      </c>
      <c r="K7" s="44">
        <f>N7/$Q$7</f>
        <v>2.7829313543599259</v>
      </c>
      <c r="L7" s="40">
        <f>IFERROR(N7/M7,0)</f>
        <v>8</v>
      </c>
      <c r="M7" s="54">
        <f>150</f>
        <v>150</v>
      </c>
      <c r="N7" s="42">
        <v>1200</v>
      </c>
      <c r="O7" s="47" t="s">
        <v>43</v>
      </c>
      <c r="P7" s="65">
        <f t="shared" si="0"/>
        <v>1200</v>
      </c>
      <c r="Q7" s="78">
        <f>SUM(D:D)</f>
        <v>431.2</v>
      </c>
      <c r="R7" s="71" t="s">
        <v>46</v>
      </c>
      <c r="S7" s="7"/>
      <c r="T7" s="7"/>
    </row>
    <row r="8" spans="1:20" ht="15.95" customHeight="1" x14ac:dyDescent="0.25">
      <c r="A8" s="25">
        <f t="shared" si="3"/>
        <v>67.857142857142861</v>
      </c>
      <c r="B8" s="25">
        <f t="shared" si="4"/>
        <v>7125</v>
      </c>
      <c r="C8" s="26">
        <f t="shared" si="5"/>
        <v>285</v>
      </c>
      <c r="D8" s="26">
        <f t="shared" si="6"/>
        <v>105</v>
      </c>
      <c r="E8" s="28">
        <v>19</v>
      </c>
      <c r="F8" s="28">
        <v>15</v>
      </c>
      <c r="G8" s="27">
        <v>25</v>
      </c>
      <c r="H8" s="24" t="s">
        <v>18</v>
      </c>
      <c r="I8" s="43">
        <f t="shared" si="1"/>
        <v>162.33766233766235</v>
      </c>
      <c r="J8" s="43">
        <f t="shared" si="2"/>
        <v>40.584415584415588</v>
      </c>
      <c r="K8" s="44">
        <f>N8/$Q$7</f>
        <v>5.7977736549165124</v>
      </c>
      <c r="L8" s="40">
        <f>IFERROR(N8/M8,0)</f>
        <v>11.595547309833025</v>
      </c>
      <c r="M8" s="54">
        <f t="shared" ref="M8:M41" si="7">$Q$7/2</f>
        <v>215.6</v>
      </c>
      <c r="N8" s="42">
        <v>2500</v>
      </c>
      <c r="O8" s="47" t="s">
        <v>30</v>
      </c>
      <c r="P8" s="65">
        <f t="shared" si="0"/>
        <v>2500</v>
      </c>
      <c r="Q8" s="79">
        <f>SUM(C:C)</f>
        <v>1330</v>
      </c>
      <c r="R8" s="72" t="s">
        <v>29</v>
      </c>
      <c r="S8" s="8"/>
      <c r="T8" s="8"/>
    </row>
    <row r="9" spans="1:20" ht="15.95" customHeight="1" x14ac:dyDescent="0.3">
      <c r="A9" s="25">
        <f t="shared" si="3"/>
        <v>0</v>
      </c>
      <c r="B9" s="25">
        <f t="shared" si="4"/>
        <v>0</v>
      </c>
      <c r="C9" s="26">
        <f t="shared" si="5"/>
        <v>0</v>
      </c>
      <c r="D9" s="26">
        <f t="shared" si="6"/>
        <v>0</v>
      </c>
      <c r="E9" s="28"/>
      <c r="F9" s="28"/>
      <c r="G9" s="27"/>
      <c r="H9" s="29"/>
      <c r="I9" s="43">
        <f t="shared" si="1"/>
        <v>0</v>
      </c>
      <c r="J9" s="43">
        <f t="shared" si="2"/>
        <v>0</v>
      </c>
      <c r="K9" s="44">
        <f>N9/$Q$7</f>
        <v>0</v>
      </c>
      <c r="L9" s="40">
        <f>IFERROR(N9/M9,0)</f>
        <v>0</v>
      </c>
      <c r="M9" s="54">
        <f t="shared" si="7"/>
        <v>215.6</v>
      </c>
      <c r="N9" s="42"/>
      <c r="O9" s="47"/>
      <c r="P9" s="65">
        <f t="shared" si="0"/>
        <v>0</v>
      </c>
      <c r="Q9" s="80">
        <f>SUM(C:C)/SUM(F:F)</f>
        <v>21.59090909090909</v>
      </c>
      <c r="R9" s="71" t="s">
        <v>31</v>
      </c>
      <c r="S9" s="9"/>
      <c r="T9" s="9"/>
    </row>
    <row r="10" spans="1:20" ht="15.95" customHeight="1" x14ac:dyDescent="0.3">
      <c r="A10" s="25">
        <f t="shared" si="3"/>
        <v>0</v>
      </c>
      <c r="B10" s="25">
        <f t="shared" si="4"/>
        <v>0</v>
      </c>
      <c r="C10" s="26">
        <f t="shared" si="5"/>
        <v>0</v>
      </c>
      <c r="D10" s="26">
        <f t="shared" si="6"/>
        <v>0</v>
      </c>
      <c r="E10" s="28"/>
      <c r="F10" s="28"/>
      <c r="G10" s="27"/>
      <c r="H10" s="29"/>
      <c r="I10" s="43">
        <f t="shared" si="1"/>
        <v>0</v>
      </c>
      <c r="J10" s="43">
        <f t="shared" si="2"/>
        <v>0</v>
      </c>
      <c r="K10" s="44">
        <f t="shared" ref="K10:K20" si="8">N10/$Q$7</f>
        <v>0</v>
      </c>
      <c r="L10" s="40">
        <f t="shared" ref="L10:L20" si="9">IFERROR(N10/M10,0)</f>
        <v>0</v>
      </c>
      <c r="M10" s="54">
        <f t="shared" si="7"/>
        <v>215.6</v>
      </c>
      <c r="N10" s="42"/>
      <c r="O10" s="47"/>
      <c r="P10" s="65">
        <f t="shared" si="0"/>
        <v>0</v>
      </c>
      <c r="Q10" s="81">
        <f>Q9/7</f>
        <v>3.0844155844155843</v>
      </c>
      <c r="R10" s="71" t="s">
        <v>32</v>
      </c>
      <c r="S10" s="9"/>
      <c r="T10" s="9"/>
    </row>
    <row r="11" spans="1:20" ht="15.95" customHeight="1" x14ac:dyDescent="0.3">
      <c r="A11" s="25">
        <f t="shared" si="3"/>
        <v>0</v>
      </c>
      <c r="B11" s="25">
        <f>C11*G11</f>
        <v>0</v>
      </c>
      <c r="C11" s="26">
        <f>E11*F11</f>
        <v>0</v>
      </c>
      <c r="D11" s="26">
        <f>7*F11</f>
        <v>0</v>
      </c>
      <c r="E11" s="28"/>
      <c r="F11" s="28"/>
      <c r="G11" s="27"/>
      <c r="H11" s="29"/>
      <c r="I11" s="43">
        <f t="shared" si="1"/>
        <v>0</v>
      </c>
      <c r="J11" s="43">
        <f t="shared" si="2"/>
        <v>0</v>
      </c>
      <c r="K11" s="44">
        <f t="shared" si="8"/>
        <v>0</v>
      </c>
      <c r="L11" s="40">
        <f t="shared" si="9"/>
        <v>0</v>
      </c>
      <c r="M11" s="54">
        <f t="shared" si="7"/>
        <v>215.6</v>
      </c>
      <c r="N11" s="42"/>
      <c r="O11" s="47"/>
      <c r="P11" s="65">
        <f t="shared" si="0"/>
        <v>0</v>
      </c>
      <c r="Q11" s="81">
        <f>(30-Q9)/5</f>
        <v>1.6818181818181821</v>
      </c>
      <c r="R11" s="70" t="s">
        <v>33</v>
      </c>
      <c r="S11" s="10"/>
      <c r="T11" s="10"/>
    </row>
    <row r="12" spans="1:20" ht="15.95" customHeight="1" x14ac:dyDescent="0.3">
      <c r="A12" s="25">
        <f t="shared" si="3"/>
        <v>0</v>
      </c>
      <c r="B12" s="25">
        <f t="shared" ref="B12:B19" si="10">C12*G12</f>
        <v>0</v>
      </c>
      <c r="C12" s="26">
        <f t="shared" ref="C12:C19" si="11">E12*F12</f>
        <v>0</v>
      </c>
      <c r="D12" s="26">
        <f t="shared" ref="D12:D19" si="12">7*F12</f>
        <v>0</v>
      </c>
      <c r="E12" s="28"/>
      <c r="F12" s="28"/>
      <c r="G12" s="27"/>
      <c r="H12" s="29"/>
      <c r="I12" s="43">
        <f t="shared" si="1"/>
        <v>0</v>
      </c>
      <c r="J12" s="43">
        <f t="shared" si="2"/>
        <v>0</v>
      </c>
      <c r="K12" s="44">
        <f t="shared" si="8"/>
        <v>0</v>
      </c>
      <c r="L12" s="40">
        <f t="shared" si="9"/>
        <v>0</v>
      </c>
      <c r="M12" s="54">
        <f t="shared" si="7"/>
        <v>215.6</v>
      </c>
      <c r="N12" s="42"/>
      <c r="O12" s="47"/>
      <c r="P12" s="65">
        <f t="shared" si="0"/>
        <v>0</v>
      </c>
      <c r="Q12" s="82">
        <f>(P4+P5)/((SUM(D:D)))</f>
        <v>30.428571428571427</v>
      </c>
      <c r="R12" s="71" t="s">
        <v>34</v>
      </c>
      <c r="S12" s="3"/>
      <c r="T12" s="3"/>
    </row>
    <row r="13" spans="1:20" ht="15.95" customHeight="1" x14ac:dyDescent="0.3">
      <c r="A13" s="25">
        <f t="shared" si="3"/>
        <v>0</v>
      </c>
      <c r="B13" s="25">
        <f t="shared" si="10"/>
        <v>0</v>
      </c>
      <c r="C13" s="26">
        <f t="shared" si="11"/>
        <v>0</v>
      </c>
      <c r="D13" s="26">
        <f t="shared" si="12"/>
        <v>0</v>
      </c>
      <c r="E13" s="28"/>
      <c r="F13" s="28"/>
      <c r="G13" s="27"/>
      <c r="H13" s="29"/>
      <c r="I13" s="43">
        <f t="shared" si="1"/>
        <v>0</v>
      </c>
      <c r="J13" s="43">
        <f t="shared" si="2"/>
        <v>0</v>
      </c>
      <c r="K13" s="44">
        <f t="shared" si="8"/>
        <v>0</v>
      </c>
      <c r="L13" s="40">
        <f t="shared" si="9"/>
        <v>0</v>
      </c>
      <c r="M13" s="54">
        <f t="shared" si="7"/>
        <v>215.6</v>
      </c>
      <c r="N13" s="42"/>
      <c r="O13" s="47"/>
      <c r="P13" s="65">
        <f t="shared" si="0"/>
        <v>0</v>
      </c>
      <c r="Q13" s="83">
        <f>Q3/Q7</f>
        <v>81.24536178107607</v>
      </c>
      <c r="R13" s="70" t="s">
        <v>35</v>
      </c>
      <c r="S13" s="12"/>
      <c r="T13" s="12"/>
    </row>
    <row r="14" spans="1:20" ht="15.95" customHeight="1" x14ac:dyDescent="0.3">
      <c r="A14" s="25">
        <f t="shared" si="3"/>
        <v>0</v>
      </c>
      <c r="B14" s="25">
        <f t="shared" si="10"/>
        <v>0</v>
      </c>
      <c r="C14" s="26">
        <f t="shared" si="11"/>
        <v>0</v>
      </c>
      <c r="D14" s="26">
        <f t="shared" si="12"/>
        <v>0</v>
      </c>
      <c r="E14" s="28"/>
      <c r="F14" s="28"/>
      <c r="G14" s="27"/>
      <c r="H14" s="29"/>
      <c r="I14" s="43">
        <f t="shared" si="1"/>
        <v>0</v>
      </c>
      <c r="J14" s="43">
        <f t="shared" si="2"/>
        <v>0</v>
      </c>
      <c r="K14" s="44">
        <f t="shared" si="8"/>
        <v>0</v>
      </c>
      <c r="L14" s="40">
        <f t="shared" si="9"/>
        <v>0</v>
      </c>
      <c r="M14" s="54">
        <f t="shared" si="7"/>
        <v>215.6</v>
      </c>
      <c r="N14" s="42"/>
      <c r="O14" s="47"/>
      <c r="P14" s="65">
        <f t="shared" si="0"/>
        <v>0</v>
      </c>
      <c r="Q14" s="83">
        <f>SUM(K$4:K$1048576)</f>
        <v>69.157699443413733</v>
      </c>
      <c r="R14" s="70" t="s">
        <v>36</v>
      </c>
      <c r="S14" s="13"/>
      <c r="T14" s="13"/>
    </row>
    <row r="15" spans="1:20" ht="15.95" customHeight="1" x14ac:dyDescent="0.3">
      <c r="A15" s="25">
        <f t="shared" si="3"/>
        <v>0</v>
      </c>
      <c r="B15" s="25">
        <f t="shared" si="10"/>
        <v>0</v>
      </c>
      <c r="C15" s="26">
        <f t="shared" si="11"/>
        <v>0</v>
      </c>
      <c r="D15" s="26">
        <f t="shared" si="12"/>
        <v>0</v>
      </c>
      <c r="E15" s="28"/>
      <c r="F15" s="28"/>
      <c r="G15" s="27"/>
      <c r="H15" s="29"/>
      <c r="I15" s="43">
        <f t="shared" si="1"/>
        <v>0</v>
      </c>
      <c r="J15" s="43">
        <f t="shared" si="2"/>
        <v>0</v>
      </c>
      <c r="K15" s="44">
        <f t="shared" si="8"/>
        <v>0</v>
      </c>
      <c r="L15" s="40">
        <f t="shared" si="9"/>
        <v>0</v>
      </c>
      <c r="M15" s="54">
        <f t="shared" si="7"/>
        <v>215.6</v>
      </c>
      <c r="N15" s="42"/>
      <c r="O15" s="47"/>
      <c r="P15" s="65">
        <f t="shared" si="0"/>
        <v>0</v>
      </c>
      <c r="Q15" s="83">
        <f>SUM(B:B)/Q7</f>
        <v>77.110389610389618</v>
      </c>
      <c r="R15" s="70" t="s">
        <v>37</v>
      </c>
      <c r="S15" s="15"/>
      <c r="T15" s="15"/>
    </row>
    <row r="16" spans="1:20" ht="15.95" customHeight="1" x14ac:dyDescent="0.3">
      <c r="A16" s="25">
        <f t="shared" si="3"/>
        <v>0</v>
      </c>
      <c r="B16" s="25">
        <f t="shared" si="10"/>
        <v>0</v>
      </c>
      <c r="C16" s="26">
        <f t="shared" si="11"/>
        <v>0</v>
      </c>
      <c r="D16" s="26">
        <f t="shared" si="12"/>
        <v>0</v>
      </c>
      <c r="E16" s="28"/>
      <c r="F16" s="28"/>
      <c r="G16" s="27"/>
      <c r="H16" s="29"/>
      <c r="I16" s="43">
        <f t="shared" si="1"/>
        <v>0</v>
      </c>
      <c r="J16" s="43">
        <f t="shared" si="2"/>
        <v>0</v>
      </c>
      <c r="K16" s="44">
        <f t="shared" si="8"/>
        <v>0</v>
      </c>
      <c r="L16" s="40">
        <f t="shared" si="9"/>
        <v>0</v>
      </c>
      <c r="M16" s="54">
        <f t="shared" si="7"/>
        <v>215.6</v>
      </c>
      <c r="N16" s="42"/>
      <c r="O16" s="47"/>
      <c r="P16" s="65">
        <f t="shared" si="0"/>
        <v>0</v>
      </c>
      <c r="Q16" s="83">
        <f>Q15-SUM(K4:K900)</f>
        <v>7.9526901669758843</v>
      </c>
      <c r="R16" s="70" t="s">
        <v>38</v>
      </c>
      <c r="S16" s="11"/>
      <c r="T16" s="11"/>
    </row>
    <row r="17" spans="1:20" ht="15.95" customHeight="1" x14ac:dyDescent="0.3">
      <c r="A17" s="25">
        <f t="shared" si="3"/>
        <v>0</v>
      </c>
      <c r="B17" s="25">
        <f t="shared" si="10"/>
        <v>0</v>
      </c>
      <c r="C17" s="26">
        <f t="shared" si="11"/>
        <v>0</v>
      </c>
      <c r="D17" s="26">
        <f t="shared" si="12"/>
        <v>0</v>
      </c>
      <c r="E17" s="28"/>
      <c r="F17" s="28"/>
      <c r="G17" s="27"/>
      <c r="H17" s="29"/>
      <c r="I17" s="43">
        <f t="shared" si="1"/>
        <v>0</v>
      </c>
      <c r="J17" s="43">
        <f t="shared" si="2"/>
        <v>0</v>
      </c>
      <c r="K17" s="44">
        <f t="shared" si="8"/>
        <v>0</v>
      </c>
      <c r="L17" s="40">
        <f t="shared" si="9"/>
        <v>0</v>
      </c>
      <c r="M17" s="54">
        <f t="shared" si="7"/>
        <v>215.6</v>
      </c>
      <c r="N17" s="42"/>
      <c r="O17" s="47"/>
      <c r="P17" s="65">
        <f t="shared" si="0"/>
        <v>0</v>
      </c>
      <c r="Q17" s="83">
        <f>B4/D4</f>
        <v>142.85714285714286</v>
      </c>
      <c r="R17" s="70" t="s">
        <v>39</v>
      </c>
      <c r="S17" s="14"/>
      <c r="T17" s="16"/>
    </row>
    <row r="18" spans="1:20" ht="15.95" customHeight="1" x14ac:dyDescent="0.3">
      <c r="A18" s="30">
        <f t="shared" si="3"/>
        <v>0</v>
      </c>
      <c r="B18" s="30">
        <f t="shared" si="10"/>
        <v>0</v>
      </c>
      <c r="C18" s="31">
        <f t="shared" si="11"/>
        <v>0</v>
      </c>
      <c r="D18" s="31">
        <f t="shared" si="12"/>
        <v>0</v>
      </c>
      <c r="E18" s="32"/>
      <c r="F18" s="32"/>
      <c r="G18" s="33"/>
      <c r="H18" s="34"/>
      <c r="I18" s="43">
        <f t="shared" si="1"/>
        <v>0</v>
      </c>
      <c r="J18" s="43">
        <f t="shared" si="2"/>
        <v>0</v>
      </c>
      <c r="K18" s="44">
        <f t="shared" si="8"/>
        <v>0</v>
      </c>
      <c r="L18" s="40">
        <f t="shared" si="9"/>
        <v>0</v>
      </c>
      <c r="M18" s="54">
        <f t="shared" si="7"/>
        <v>215.6</v>
      </c>
      <c r="N18" s="55"/>
      <c r="O18" s="56"/>
      <c r="P18" s="65">
        <f t="shared" si="0"/>
        <v>0</v>
      </c>
      <c r="Q18" s="83">
        <f>Q17-Q14</f>
        <v>73.699443413729128</v>
      </c>
      <c r="R18" s="73" t="s">
        <v>40</v>
      </c>
      <c r="S18" s="4"/>
      <c r="T18" s="17"/>
    </row>
    <row r="19" spans="1:20" ht="15.95" customHeight="1" x14ac:dyDescent="0.25">
      <c r="A19" s="25">
        <f t="shared" si="3"/>
        <v>0</v>
      </c>
      <c r="B19" s="25">
        <f t="shared" si="10"/>
        <v>0</v>
      </c>
      <c r="C19" s="26">
        <f t="shared" si="11"/>
        <v>0</v>
      </c>
      <c r="D19" s="26">
        <f t="shared" si="12"/>
        <v>0</v>
      </c>
      <c r="E19" s="28"/>
      <c r="F19" s="28"/>
      <c r="G19" s="27"/>
      <c r="H19" s="29"/>
      <c r="I19" s="43">
        <f t="shared" si="1"/>
        <v>0</v>
      </c>
      <c r="J19" s="43">
        <f t="shared" si="2"/>
        <v>0</v>
      </c>
      <c r="K19" s="44">
        <f t="shared" si="8"/>
        <v>0</v>
      </c>
      <c r="L19" s="40">
        <f t="shared" si="9"/>
        <v>0</v>
      </c>
      <c r="M19" s="54">
        <f t="shared" si="7"/>
        <v>215.6</v>
      </c>
      <c r="N19" s="42"/>
      <c r="O19" s="47"/>
      <c r="P19" s="65">
        <f t="shared" si="0"/>
        <v>0</v>
      </c>
      <c r="Q19" s="83">
        <f>B3/D3</f>
        <v>67.857142857142861</v>
      </c>
      <c r="R19" s="70" t="s">
        <v>41</v>
      </c>
    </row>
    <row r="20" spans="1:20" ht="15.95" customHeight="1" x14ac:dyDescent="0.25">
      <c r="A20" s="25">
        <f t="shared" si="3"/>
        <v>0</v>
      </c>
      <c r="B20" s="25">
        <f>C20*G20</f>
        <v>0</v>
      </c>
      <c r="C20" s="26">
        <f>E20*F20</f>
        <v>0</v>
      </c>
      <c r="D20" s="26">
        <f>7*F20</f>
        <v>0</v>
      </c>
      <c r="E20" s="28"/>
      <c r="F20" s="28"/>
      <c r="G20" s="27"/>
      <c r="H20" s="29"/>
      <c r="I20" s="43">
        <f t="shared" si="1"/>
        <v>0</v>
      </c>
      <c r="J20" s="43">
        <f t="shared" si="2"/>
        <v>0</v>
      </c>
      <c r="K20" s="44">
        <f t="shared" si="8"/>
        <v>0</v>
      </c>
      <c r="L20" s="40">
        <f t="shared" si="9"/>
        <v>0</v>
      </c>
      <c r="M20" s="54">
        <f t="shared" si="7"/>
        <v>215.6</v>
      </c>
      <c r="N20" s="42"/>
      <c r="O20" s="47"/>
      <c r="P20" s="65">
        <f t="shared" si="0"/>
        <v>0</v>
      </c>
      <c r="Q20" s="83">
        <f>Q19-Q14</f>
        <v>-1.3005565862708721</v>
      </c>
      <c r="R20" s="73" t="s">
        <v>42</v>
      </c>
    </row>
    <row r="21" spans="1:20" ht="15" x14ac:dyDescent="0.25">
      <c r="A21" s="25">
        <f t="shared" ref="A21:A41" si="13">IFERROR(B21/D21,0)</f>
        <v>0</v>
      </c>
      <c r="B21" s="25">
        <f t="shared" ref="B21:B26" si="14">C21*G21</f>
        <v>0</v>
      </c>
      <c r="C21" s="26">
        <f t="shared" ref="C21:C26" si="15">E21*F21</f>
        <v>0</v>
      </c>
      <c r="D21" s="26">
        <f t="shared" ref="D21:D26" si="16">7*F21</f>
        <v>0</v>
      </c>
      <c r="E21" s="28"/>
      <c r="F21" s="28"/>
      <c r="G21" s="27"/>
      <c r="H21" s="29"/>
      <c r="I21" s="43">
        <f t="shared" ref="I21:I41" si="17">J21*4</f>
        <v>0</v>
      </c>
      <c r="J21" s="43">
        <f t="shared" ref="J21:J41" si="18">K21*7</f>
        <v>0</v>
      </c>
      <c r="K21" s="44">
        <f t="shared" ref="K21:K41" si="19">N21/$Q$7</f>
        <v>0</v>
      </c>
      <c r="L21" s="40">
        <f t="shared" ref="L21:L41" si="20">IFERROR(N21/M21,0)</f>
        <v>0</v>
      </c>
      <c r="M21" s="54">
        <f t="shared" si="7"/>
        <v>215.6</v>
      </c>
      <c r="N21" s="57"/>
      <c r="O21" s="57"/>
      <c r="P21" s="66"/>
      <c r="Q21" s="84"/>
      <c r="R21" s="74"/>
    </row>
    <row r="22" spans="1:20" ht="15" x14ac:dyDescent="0.25">
      <c r="A22" s="25">
        <f t="shared" si="13"/>
        <v>0</v>
      </c>
      <c r="B22" s="25">
        <f t="shared" si="14"/>
        <v>0</v>
      </c>
      <c r="C22" s="26">
        <f t="shared" si="15"/>
        <v>0</v>
      </c>
      <c r="D22" s="26">
        <f t="shared" si="16"/>
        <v>0</v>
      </c>
      <c r="E22" s="28"/>
      <c r="F22" s="28"/>
      <c r="G22" s="27"/>
      <c r="H22" s="29"/>
      <c r="I22" s="43">
        <f t="shared" si="17"/>
        <v>0</v>
      </c>
      <c r="J22" s="43">
        <f t="shared" si="18"/>
        <v>0</v>
      </c>
      <c r="K22" s="44">
        <f t="shared" si="19"/>
        <v>0</v>
      </c>
      <c r="L22" s="40">
        <f t="shared" si="20"/>
        <v>0</v>
      </c>
      <c r="M22" s="54">
        <f t="shared" si="7"/>
        <v>215.6</v>
      </c>
      <c r="N22" s="57"/>
      <c r="O22" s="57"/>
      <c r="P22" s="66"/>
      <c r="Q22" s="84"/>
      <c r="R22" s="74"/>
    </row>
    <row r="23" spans="1:20" ht="15" x14ac:dyDescent="0.25">
      <c r="A23" s="25">
        <f t="shared" si="13"/>
        <v>0</v>
      </c>
      <c r="B23" s="25">
        <f t="shared" si="14"/>
        <v>0</v>
      </c>
      <c r="C23" s="26">
        <f t="shared" si="15"/>
        <v>0</v>
      </c>
      <c r="D23" s="26">
        <f t="shared" si="16"/>
        <v>0</v>
      </c>
      <c r="E23" s="28"/>
      <c r="F23" s="28"/>
      <c r="G23" s="27"/>
      <c r="H23" s="29"/>
      <c r="I23" s="43">
        <f t="shared" si="17"/>
        <v>0</v>
      </c>
      <c r="J23" s="43">
        <f t="shared" si="18"/>
        <v>0</v>
      </c>
      <c r="K23" s="44">
        <f t="shared" si="19"/>
        <v>0</v>
      </c>
      <c r="L23" s="40">
        <f t="shared" si="20"/>
        <v>0</v>
      </c>
      <c r="M23" s="54">
        <f t="shared" si="7"/>
        <v>215.6</v>
      </c>
      <c r="N23" s="57"/>
      <c r="O23" s="57"/>
      <c r="P23" s="66"/>
      <c r="Q23" s="84"/>
      <c r="R23" s="74"/>
    </row>
    <row r="24" spans="1:20" ht="15" x14ac:dyDescent="0.25">
      <c r="A24" s="25">
        <f t="shared" si="13"/>
        <v>0</v>
      </c>
      <c r="B24" s="25">
        <f t="shared" si="14"/>
        <v>0</v>
      </c>
      <c r="C24" s="26">
        <f t="shared" si="15"/>
        <v>0</v>
      </c>
      <c r="D24" s="26">
        <f t="shared" si="16"/>
        <v>0</v>
      </c>
      <c r="E24" s="28"/>
      <c r="F24" s="28"/>
      <c r="G24" s="27"/>
      <c r="H24" s="29"/>
      <c r="I24" s="43">
        <f t="shared" si="17"/>
        <v>0</v>
      </c>
      <c r="J24" s="43">
        <f t="shared" si="18"/>
        <v>0</v>
      </c>
      <c r="K24" s="44">
        <f t="shared" si="19"/>
        <v>0</v>
      </c>
      <c r="L24" s="40">
        <f t="shared" si="20"/>
        <v>0</v>
      </c>
      <c r="M24" s="54">
        <f t="shared" si="7"/>
        <v>215.6</v>
      </c>
      <c r="N24" s="57"/>
      <c r="O24" s="57"/>
      <c r="P24" s="66"/>
      <c r="Q24" s="84"/>
      <c r="R24" s="74"/>
    </row>
    <row r="25" spans="1:20" ht="15" x14ac:dyDescent="0.25">
      <c r="A25" s="30">
        <f t="shared" si="13"/>
        <v>0</v>
      </c>
      <c r="B25" s="30">
        <f t="shared" si="14"/>
        <v>0</v>
      </c>
      <c r="C25" s="31">
        <f t="shared" si="15"/>
        <v>0</v>
      </c>
      <c r="D25" s="31">
        <f t="shared" si="16"/>
        <v>0</v>
      </c>
      <c r="E25" s="32"/>
      <c r="F25" s="32"/>
      <c r="G25" s="33"/>
      <c r="H25" s="34"/>
      <c r="I25" s="43">
        <f t="shared" si="17"/>
        <v>0</v>
      </c>
      <c r="J25" s="43">
        <f t="shared" si="18"/>
        <v>0</v>
      </c>
      <c r="K25" s="44">
        <f t="shared" si="19"/>
        <v>0</v>
      </c>
      <c r="L25" s="40">
        <f t="shared" si="20"/>
        <v>0</v>
      </c>
      <c r="M25" s="54">
        <f t="shared" si="7"/>
        <v>215.6</v>
      </c>
      <c r="N25" s="57"/>
      <c r="O25" s="57"/>
      <c r="P25" s="66"/>
      <c r="Q25" s="84"/>
      <c r="R25" s="74"/>
    </row>
    <row r="26" spans="1:20" ht="15" x14ac:dyDescent="0.25">
      <c r="A26" s="25">
        <f t="shared" si="13"/>
        <v>0</v>
      </c>
      <c r="B26" s="25">
        <f t="shared" si="14"/>
        <v>0</v>
      </c>
      <c r="C26" s="26">
        <f t="shared" si="15"/>
        <v>0</v>
      </c>
      <c r="D26" s="26">
        <f t="shared" si="16"/>
        <v>0</v>
      </c>
      <c r="E26" s="28"/>
      <c r="F26" s="28"/>
      <c r="G26" s="27"/>
      <c r="H26" s="29"/>
      <c r="I26" s="43">
        <f t="shared" si="17"/>
        <v>0</v>
      </c>
      <c r="J26" s="43">
        <f t="shared" si="18"/>
        <v>0</v>
      </c>
      <c r="K26" s="44">
        <f t="shared" si="19"/>
        <v>0</v>
      </c>
      <c r="L26" s="40">
        <f t="shared" si="20"/>
        <v>0</v>
      </c>
      <c r="M26" s="54">
        <f t="shared" si="7"/>
        <v>215.6</v>
      </c>
      <c r="N26" s="57"/>
      <c r="O26" s="57"/>
      <c r="P26" s="66"/>
      <c r="Q26" s="84"/>
      <c r="R26" s="74"/>
    </row>
    <row r="27" spans="1:20" ht="15" x14ac:dyDescent="0.25">
      <c r="A27" s="25">
        <f t="shared" si="13"/>
        <v>0</v>
      </c>
      <c r="B27" s="25">
        <f>C27*G27</f>
        <v>0</v>
      </c>
      <c r="C27" s="26">
        <f>E27*F27</f>
        <v>0</v>
      </c>
      <c r="D27" s="26">
        <f>7*F27</f>
        <v>0</v>
      </c>
      <c r="E27" s="28"/>
      <c r="F27" s="28"/>
      <c r="G27" s="27"/>
      <c r="H27" s="29"/>
      <c r="I27" s="43">
        <f t="shared" si="17"/>
        <v>0</v>
      </c>
      <c r="J27" s="43">
        <f t="shared" si="18"/>
        <v>0</v>
      </c>
      <c r="K27" s="44">
        <f t="shared" si="19"/>
        <v>0</v>
      </c>
      <c r="L27" s="40">
        <f t="shared" si="20"/>
        <v>0</v>
      </c>
      <c r="M27" s="54">
        <f t="shared" si="7"/>
        <v>215.6</v>
      </c>
      <c r="N27" s="57"/>
      <c r="O27" s="57"/>
      <c r="P27" s="66"/>
      <c r="Q27" s="84"/>
      <c r="R27" s="74"/>
    </row>
    <row r="28" spans="1:20" ht="15" x14ac:dyDescent="0.25">
      <c r="A28" s="25">
        <f t="shared" si="13"/>
        <v>0</v>
      </c>
      <c r="B28" s="25">
        <f t="shared" ref="B28:B33" si="21">C28*G28</f>
        <v>0</v>
      </c>
      <c r="C28" s="26">
        <f t="shared" ref="C28:C33" si="22">E28*F28</f>
        <v>0</v>
      </c>
      <c r="D28" s="26">
        <f t="shared" ref="D28:D33" si="23">7*F28</f>
        <v>0</v>
      </c>
      <c r="E28" s="28"/>
      <c r="F28" s="28"/>
      <c r="G28" s="27"/>
      <c r="H28" s="29"/>
      <c r="I28" s="43">
        <f t="shared" si="17"/>
        <v>0</v>
      </c>
      <c r="J28" s="43">
        <f t="shared" si="18"/>
        <v>0</v>
      </c>
      <c r="K28" s="44">
        <f t="shared" si="19"/>
        <v>0</v>
      </c>
      <c r="L28" s="40">
        <f t="shared" si="20"/>
        <v>0</v>
      </c>
      <c r="M28" s="54">
        <f t="shared" si="7"/>
        <v>215.6</v>
      </c>
      <c r="N28" s="57"/>
      <c r="O28" s="57"/>
      <c r="P28" s="66"/>
      <c r="Q28" s="84"/>
      <c r="R28" s="74"/>
    </row>
    <row r="29" spans="1:20" ht="15" x14ac:dyDescent="0.25">
      <c r="A29" s="25">
        <f t="shared" si="13"/>
        <v>0</v>
      </c>
      <c r="B29" s="25">
        <f t="shared" si="21"/>
        <v>0</v>
      </c>
      <c r="C29" s="26">
        <f t="shared" si="22"/>
        <v>0</v>
      </c>
      <c r="D29" s="26">
        <f t="shared" si="23"/>
        <v>0</v>
      </c>
      <c r="E29" s="28"/>
      <c r="F29" s="28"/>
      <c r="G29" s="27"/>
      <c r="H29" s="29"/>
      <c r="I29" s="43">
        <f t="shared" si="17"/>
        <v>0</v>
      </c>
      <c r="J29" s="43">
        <f t="shared" si="18"/>
        <v>0</v>
      </c>
      <c r="K29" s="44">
        <f t="shared" si="19"/>
        <v>0</v>
      </c>
      <c r="L29" s="40">
        <f t="shared" si="20"/>
        <v>0</v>
      </c>
      <c r="M29" s="54">
        <f t="shared" si="7"/>
        <v>215.6</v>
      </c>
      <c r="N29" s="57"/>
      <c r="O29" s="57"/>
      <c r="P29" s="66"/>
      <c r="Q29" s="84"/>
      <c r="R29" s="74"/>
    </row>
    <row r="30" spans="1:20" ht="15" x14ac:dyDescent="0.25">
      <c r="A30" s="25">
        <f t="shared" si="13"/>
        <v>0</v>
      </c>
      <c r="B30" s="25">
        <f t="shared" si="21"/>
        <v>0</v>
      </c>
      <c r="C30" s="26">
        <f t="shared" si="22"/>
        <v>0</v>
      </c>
      <c r="D30" s="26">
        <f t="shared" si="23"/>
        <v>0</v>
      </c>
      <c r="E30" s="28"/>
      <c r="F30" s="28"/>
      <c r="G30" s="27"/>
      <c r="H30" s="29"/>
      <c r="I30" s="43">
        <f t="shared" si="17"/>
        <v>0</v>
      </c>
      <c r="J30" s="43">
        <f t="shared" si="18"/>
        <v>0</v>
      </c>
      <c r="K30" s="44">
        <f t="shared" si="19"/>
        <v>0</v>
      </c>
      <c r="L30" s="40">
        <f t="shared" si="20"/>
        <v>0</v>
      </c>
      <c r="M30" s="54">
        <f t="shared" si="7"/>
        <v>215.6</v>
      </c>
      <c r="N30" s="57"/>
      <c r="O30" s="57"/>
      <c r="P30" s="66"/>
      <c r="Q30" s="84"/>
      <c r="R30" s="74"/>
    </row>
    <row r="31" spans="1:20" ht="15" x14ac:dyDescent="0.25">
      <c r="A31" s="25">
        <f t="shared" si="13"/>
        <v>0</v>
      </c>
      <c r="B31" s="25">
        <f t="shared" si="21"/>
        <v>0</v>
      </c>
      <c r="C31" s="26">
        <f t="shared" si="22"/>
        <v>0</v>
      </c>
      <c r="D31" s="26">
        <f t="shared" si="23"/>
        <v>0</v>
      </c>
      <c r="E31" s="28"/>
      <c r="F31" s="28"/>
      <c r="G31" s="27"/>
      <c r="H31" s="29"/>
      <c r="I31" s="43">
        <f t="shared" si="17"/>
        <v>0</v>
      </c>
      <c r="J31" s="43">
        <f t="shared" si="18"/>
        <v>0</v>
      </c>
      <c r="K31" s="44">
        <f t="shared" si="19"/>
        <v>0</v>
      </c>
      <c r="L31" s="40">
        <f t="shared" si="20"/>
        <v>0</v>
      </c>
      <c r="M31" s="54">
        <f t="shared" si="7"/>
        <v>215.6</v>
      </c>
      <c r="N31" s="57"/>
      <c r="O31" s="57"/>
      <c r="P31" s="66"/>
      <c r="Q31" s="84"/>
      <c r="R31" s="74"/>
    </row>
    <row r="32" spans="1:20" ht="15" x14ac:dyDescent="0.25">
      <c r="A32" s="30">
        <f t="shared" si="13"/>
        <v>0</v>
      </c>
      <c r="B32" s="30">
        <f t="shared" si="21"/>
        <v>0</v>
      </c>
      <c r="C32" s="31">
        <f t="shared" si="22"/>
        <v>0</v>
      </c>
      <c r="D32" s="31">
        <f t="shared" si="23"/>
        <v>0</v>
      </c>
      <c r="E32" s="32"/>
      <c r="F32" s="32"/>
      <c r="G32" s="33"/>
      <c r="H32" s="34"/>
      <c r="I32" s="43">
        <f t="shared" si="17"/>
        <v>0</v>
      </c>
      <c r="J32" s="43">
        <f t="shared" si="18"/>
        <v>0</v>
      </c>
      <c r="K32" s="44">
        <f t="shared" si="19"/>
        <v>0</v>
      </c>
      <c r="L32" s="40">
        <f t="shared" si="20"/>
        <v>0</v>
      </c>
      <c r="M32" s="54">
        <f t="shared" si="7"/>
        <v>215.6</v>
      </c>
      <c r="N32" s="57"/>
      <c r="O32" s="57"/>
      <c r="P32" s="66"/>
      <c r="Q32" s="84"/>
      <c r="R32" s="74"/>
    </row>
    <row r="33" spans="1:18" ht="15" x14ac:dyDescent="0.25">
      <c r="A33" s="25">
        <f t="shared" si="13"/>
        <v>0</v>
      </c>
      <c r="B33" s="25">
        <f t="shared" si="21"/>
        <v>0</v>
      </c>
      <c r="C33" s="26">
        <f t="shared" si="22"/>
        <v>0</v>
      </c>
      <c r="D33" s="26">
        <f t="shared" si="23"/>
        <v>0</v>
      </c>
      <c r="E33" s="28"/>
      <c r="F33" s="28"/>
      <c r="G33" s="27"/>
      <c r="H33" s="29"/>
      <c r="I33" s="43">
        <f t="shared" si="17"/>
        <v>0</v>
      </c>
      <c r="J33" s="43">
        <f t="shared" si="18"/>
        <v>0</v>
      </c>
      <c r="K33" s="44">
        <f t="shared" si="19"/>
        <v>0</v>
      </c>
      <c r="L33" s="40">
        <f t="shared" si="20"/>
        <v>0</v>
      </c>
      <c r="M33" s="54">
        <f t="shared" si="7"/>
        <v>215.6</v>
      </c>
      <c r="N33" s="57"/>
      <c r="O33" s="57"/>
      <c r="P33" s="66"/>
      <c r="Q33" s="84"/>
      <c r="R33" s="74"/>
    </row>
    <row r="34" spans="1:18" ht="15" x14ac:dyDescent="0.25">
      <c r="A34" s="25">
        <f t="shared" si="13"/>
        <v>0</v>
      </c>
      <c r="B34" s="25">
        <f>C34*G34</f>
        <v>0</v>
      </c>
      <c r="C34" s="26">
        <f>E34*F34</f>
        <v>0</v>
      </c>
      <c r="D34" s="26">
        <f>7*F34</f>
        <v>0</v>
      </c>
      <c r="E34" s="28"/>
      <c r="F34" s="28"/>
      <c r="G34" s="27"/>
      <c r="H34" s="29"/>
      <c r="I34" s="43">
        <f t="shared" si="17"/>
        <v>0</v>
      </c>
      <c r="J34" s="43">
        <f t="shared" si="18"/>
        <v>0</v>
      </c>
      <c r="K34" s="44">
        <f t="shared" si="19"/>
        <v>0</v>
      </c>
      <c r="L34" s="40">
        <f t="shared" si="20"/>
        <v>0</v>
      </c>
      <c r="M34" s="54">
        <f t="shared" si="7"/>
        <v>215.6</v>
      </c>
      <c r="N34" s="57"/>
      <c r="O34" s="57"/>
      <c r="P34" s="66"/>
      <c r="Q34" s="84"/>
      <c r="R34" s="74"/>
    </row>
    <row r="35" spans="1:18" ht="15" x14ac:dyDescent="0.25">
      <c r="A35" s="25">
        <f t="shared" si="13"/>
        <v>0</v>
      </c>
      <c r="B35" s="25">
        <f t="shared" ref="B35:B40" si="24">C35*G35</f>
        <v>0</v>
      </c>
      <c r="C35" s="26">
        <f t="shared" ref="C35:C40" si="25">E35*F35</f>
        <v>0</v>
      </c>
      <c r="D35" s="26">
        <f t="shared" ref="D35:D40" si="26">7*F35</f>
        <v>0</v>
      </c>
      <c r="E35" s="28"/>
      <c r="F35" s="28"/>
      <c r="G35" s="27"/>
      <c r="H35" s="29"/>
      <c r="I35" s="43">
        <f t="shared" si="17"/>
        <v>0</v>
      </c>
      <c r="J35" s="43">
        <f t="shared" si="18"/>
        <v>0</v>
      </c>
      <c r="K35" s="44">
        <f t="shared" si="19"/>
        <v>0</v>
      </c>
      <c r="L35" s="40">
        <f t="shared" si="20"/>
        <v>0</v>
      </c>
      <c r="M35" s="54">
        <f t="shared" si="7"/>
        <v>215.6</v>
      </c>
      <c r="N35" s="57"/>
      <c r="O35" s="57"/>
      <c r="P35" s="66"/>
      <c r="Q35" s="84"/>
      <c r="R35" s="74"/>
    </row>
    <row r="36" spans="1:18" ht="15" x14ac:dyDescent="0.25">
      <c r="A36" s="25">
        <f t="shared" si="13"/>
        <v>0</v>
      </c>
      <c r="B36" s="25">
        <f t="shared" si="24"/>
        <v>0</v>
      </c>
      <c r="C36" s="26">
        <f t="shared" si="25"/>
        <v>0</v>
      </c>
      <c r="D36" s="26">
        <f t="shared" si="26"/>
        <v>0</v>
      </c>
      <c r="E36" s="28"/>
      <c r="F36" s="28"/>
      <c r="G36" s="27"/>
      <c r="H36" s="29"/>
      <c r="I36" s="43">
        <f t="shared" si="17"/>
        <v>0</v>
      </c>
      <c r="J36" s="43">
        <f t="shared" si="18"/>
        <v>0</v>
      </c>
      <c r="K36" s="44">
        <f t="shared" si="19"/>
        <v>0</v>
      </c>
      <c r="L36" s="40">
        <f t="shared" si="20"/>
        <v>0</v>
      </c>
      <c r="M36" s="54">
        <f t="shared" si="7"/>
        <v>215.6</v>
      </c>
      <c r="N36" s="57"/>
      <c r="O36" s="57"/>
      <c r="P36" s="66"/>
      <c r="Q36" s="84"/>
      <c r="R36" s="74"/>
    </row>
    <row r="37" spans="1:18" ht="15" x14ac:dyDescent="0.25">
      <c r="A37" s="25">
        <f t="shared" si="13"/>
        <v>0</v>
      </c>
      <c r="B37" s="25">
        <f t="shared" si="24"/>
        <v>0</v>
      </c>
      <c r="C37" s="26">
        <f t="shared" si="25"/>
        <v>0</v>
      </c>
      <c r="D37" s="26">
        <f t="shared" si="26"/>
        <v>0</v>
      </c>
      <c r="E37" s="28"/>
      <c r="F37" s="28"/>
      <c r="G37" s="27"/>
      <c r="H37" s="29"/>
      <c r="I37" s="43">
        <f t="shared" si="17"/>
        <v>0</v>
      </c>
      <c r="J37" s="43">
        <f t="shared" si="18"/>
        <v>0</v>
      </c>
      <c r="K37" s="44">
        <f t="shared" si="19"/>
        <v>0</v>
      </c>
      <c r="L37" s="40">
        <f t="shared" si="20"/>
        <v>0</v>
      </c>
      <c r="M37" s="54">
        <f t="shared" si="7"/>
        <v>215.6</v>
      </c>
      <c r="N37" s="57"/>
      <c r="O37" s="57"/>
      <c r="P37" s="66"/>
      <c r="Q37" s="84"/>
      <c r="R37" s="74"/>
    </row>
    <row r="38" spans="1:18" ht="15" x14ac:dyDescent="0.25">
      <c r="A38" s="25">
        <f t="shared" si="13"/>
        <v>0</v>
      </c>
      <c r="B38" s="25">
        <f t="shared" si="24"/>
        <v>0</v>
      </c>
      <c r="C38" s="26">
        <f t="shared" si="25"/>
        <v>0</v>
      </c>
      <c r="D38" s="26">
        <f t="shared" si="26"/>
        <v>0</v>
      </c>
      <c r="E38" s="28"/>
      <c r="F38" s="28"/>
      <c r="G38" s="27"/>
      <c r="H38" s="29"/>
      <c r="I38" s="43">
        <f t="shared" si="17"/>
        <v>0</v>
      </c>
      <c r="J38" s="43">
        <f t="shared" si="18"/>
        <v>0</v>
      </c>
      <c r="K38" s="44">
        <f t="shared" si="19"/>
        <v>0</v>
      </c>
      <c r="L38" s="40">
        <f t="shared" si="20"/>
        <v>0</v>
      </c>
      <c r="M38" s="54">
        <f t="shared" si="7"/>
        <v>215.6</v>
      </c>
      <c r="N38" s="57"/>
      <c r="O38" s="57"/>
      <c r="P38" s="66"/>
      <c r="Q38" s="84"/>
      <c r="R38" s="74"/>
    </row>
    <row r="39" spans="1:18" ht="15" x14ac:dyDescent="0.25">
      <c r="A39" s="30">
        <f t="shared" si="13"/>
        <v>0</v>
      </c>
      <c r="B39" s="30">
        <f t="shared" si="24"/>
        <v>0</v>
      </c>
      <c r="C39" s="31">
        <f t="shared" si="25"/>
        <v>0</v>
      </c>
      <c r="D39" s="31">
        <f t="shared" si="26"/>
        <v>0</v>
      </c>
      <c r="E39" s="32"/>
      <c r="F39" s="32"/>
      <c r="G39" s="33"/>
      <c r="H39" s="34"/>
      <c r="I39" s="43">
        <f t="shared" si="17"/>
        <v>0</v>
      </c>
      <c r="J39" s="43">
        <f t="shared" si="18"/>
        <v>0</v>
      </c>
      <c r="K39" s="44">
        <f t="shared" si="19"/>
        <v>0</v>
      </c>
      <c r="L39" s="40">
        <f t="shared" si="20"/>
        <v>0</v>
      </c>
      <c r="M39" s="54">
        <f t="shared" si="7"/>
        <v>215.6</v>
      </c>
      <c r="N39" s="57"/>
      <c r="O39" s="57"/>
      <c r="P39" s="66"/>
      <c r="Q39" s="84"/>
      <c r="R39" s="74"/>
    </row>
    <row r="40" spans="1:18" ht="15" x14ac:dyDescent="0.25">
      <c r="A40" s="25">
        <f t="shared" si="13"/>
        <v>0</v>
      </c>
      <c r="B40" s="25">
        <f t="shared" si="24"/>
        <v>0</v>
      </c>
      <c r="C40" s="26">
        <f t="shared" si="25"/>
        <v>0</v>
      </c>
      <c r="D40" s="26">
        <f t="shared" si="26"/>
        <v>0</v>
      </c>
      <c r="E40" s="28"/>
      <c r="F40" s="28"/>
      <c r="G40" s="27"/>
      <c r="H40" s="29"/>
      <c r="I40" s="43">
        <f t="shared" si="17"/>
        <v>0</v>
      </c>
      <c r="J40" s="43">
        <f t="shared" si="18"/>
        <v>0</v>
      </c>
      <c r="K40" s="44">
        <f t="shared" si="19"/>
        <v>0</v>
      </c>
      <c r="L40" s="40">
        <f t="shared" si="20"/>
        <v>0</v>
      </c>
      <c r="M40" s="54">
        <f t="shared" si="7"/>
        <v>215.6</v>
      </c>
      <c r="N40" s="57"/>
      <c r="O40" s="57"/>
      <c r="P40" s="66"/>
      <c r="Q40" s="84"/>
      <c r="R40" s="74"/>
    </row>
    <row r="41" spans="1:18" ht="15" x14ac:dyDescent="0.25">
      <c r="A41" s="25">
        <f t="shared" si="13"/>
        <v>0</v>
      </c>
      <c r="B41" s="25">
        <f>C41*G41</f>
        <v>0</v>
      </c>
      <c r="C41" s="26">
        <f>E41*F41</f>
        <v>0</v>
      </c>
      <c r="D41" s="26">
        <f>7*F41</f>
        <v>0</v>
      </c>
      <c r="E41" s="28"/>
      <c r="F41" s="28"/>
      <c r="G41" s="27"/>
      <c r="H41" s="29"/>
      <c r="I41" s="43">
        <f t="shared" si="17"/>
        <v>0</v>
      </c>
      <c r="J41" s="43">
        <f t="shared" si="18"/>
        <v>0</v>
      </c>
      <c r="K41" s="44">
        <f t="shared" si="19"/>
        <v>0</v>
      </c>
      <c r="L41" s="40">
        <f t="shared" si="20"/>
        <v>0</v>
      </c>
      <c r="M41" s="54">
        <f t="shared" si="7"/>
        <v>215.6</v>
      </c>
      <c r="N41" s="57"/>
      <c r="O41" s="57"/>
      <c r="P41" s="66"/>
      <c r="Q41" s="84"/>
      <c r="R41" s="74"/>
    </row>
    <row r="42" spans="1:18" x14ac:dyDescent="0.3">
      <c r="Q42" s="85"/>
      <c r="R42" s="75"/>
    </row>
    <row r="43" spans="1:18" x14ac:dyDescent="0.3">
      <c r="Q43" s="85"/>
      <c r="R43" s="75"/>
    </row>
    <row r="44" spans="1:18" x14ac:dyDescent="0.3">
      <c r="Q44" s="85"/>
      <c r="R44" s="75"/>
    </row>
    <row r="45" spans="1:18" x14ac:dyDescent="0.3">
      <c r="Q45" s="85"/>
      <c r="R45" s="75"/>
    </row>
    <row r="46" spans="1:18" x14ac:dyDescent="0.3">
      <c r="Q46" s="85"/>
      <c r="R46" s="75"/>
    </row>
    <row r="47" spans="1:18" x14ac:dyDescent="0.3">
      <c r="Q47" s="85"/>
      <c r="R47" s="75"/>
    </row>
    <row r="48" spans="1:18" x14ac:dyDescent="0.3">
      <c r="Q48" s="85"/>
      <c r="R48" s="75"/>
    </row>
    <row r="49" spans="17:18" x14ac:dyDescent="0.3">
      <c r="Q49" s="85"/>
      <c r="R49" s="75"/>
    </row>
    <row r="50" spans="17:18" x14ac:dyDescent="0.3">
      <c r="Q50" s="85"/>
      <c r="R50" s="75"/>
    </row>
    <row r="51" spans="17:18" x14ac:dyDescent="0.3">
      <c r="Q51" s="85"/>
      <c r="R51" s="75"/>
    </row>
    <row r="52" spans="17:18" x14ac:dyDescent="0.3">
      <c r="Q52" s="85"/>
      <c r="R52" s="75"/>
    </row>
    <row r="53" spans="17:18" x14ac:dyDescent="0.3">
      <c r="Q53" s="85"/>
      <c r="R53" s="75"/>
    </row>
    <row r="54" spans="17:18" x14ac:dyDescent="0.3">
      <c r="Q54" s="85"/>
      <c r="R54" s="75"/>
    </row>
    <row r="55" spans="17:18" x14ac:dyDescent="0.3">
      <c r="Q55" s="85"/>
      <c r="R55" s="75"/>
    </row>
    <row r="56" spans="17:18" x14ac:dyDescent="0.3">
      <c r="Q56" s="85"/>
      <c r="R56" s="75"/>
    </row>
    <row r="57" spans="17:18" x14ac:dyDescent="0.3">
      <c r="Q57" s="85"/>
      <c r="R57" s="75"/>
    </row>
    <row r="58" spans="17:18" x14ac:dyDescent="0.3">
      <c r="Q58" s="85"/>
      <c r="R58" s="75"/>
    </row>
    <row r="59" spans="17:18" x14ac:dyDescent="0.3">
      <c r="Q59" s="85"/>
      <c r="R59" s="75"/>
    </row>
    <row r="60" spans="17:18" x14ac:dyDescent="0.3">
      <c r="Q60" s="85"/>
      <c r="R60" s="75"/>
    </row>
    <row r="61" spans="17:18" x14ac:dyDescent="0.3">
      <c r="Q61" s="85"/>
      <c r="R61" s="75"/>
    </row>
    <row r="62" spans="17:18" x14ac:dyDescent="0.3">
      <c r="Q62" s="85"/>
      <c r="R62" s="75"/>
    </row>
    <row r="63" spans="17:18" x14ac:dyDescent="0.3">
      <c r="Q63" s="85"/>
      <c r="R63" s="75"/>
    </row>
    <row r="64" spans="17:18" x14ac:dyDescent="0.3">
      <c r="Q64" s="85"/>
      <c r="R64" s="75"/>
    </row>
    <row r="65" spans="17:18" x14ac:dyDescent="0.3">
      <c r="Q65" s="85"/>
      <c r="R65" s="75"/>
    </row>
    <row r="66" spans="17:18" x14ac:dyDescent="0.3">
      <c r="Q66" s="85"/>
      <c r="R66" s="75"/>
    </row>
    <row r="67" spans="17:18" x14ac:dyDescent="0.3">
      <c r="Q67" s="85"/>
      <c r="R67" s="75"/>
    </row>
    <row r="68" spans="17:18" x14ac:dyDescent="0.3">
      <c r="Q68" s="85"/>
      <c r="R68" s="75"/>
    </row>
    <row r="69" spans="17:18" x14ac:dyDescent="0.3">
      <c r="Q69" s="85"/>
      <c r="R69" s="75"/>
    </row>
    <row r="70" spans="17:18" x14ac:dyDescent="0.3">
      <c r="Q70" s="85"/>
      <c r="R70" s="75"/>
    </row>
    <row r="71" spans="17:18" x14ac:dyDescent="0.3">
      <c r="Q71" s="85"/>
      <c r="R71" s="75"/>
    </row>
    <row r="72" spans="17:18" x14ac:dyDescent="0.3">
      <c r="Q72" s="85"/>
      <c r="R72" s="75"/>
    </row>
    <row r="73" spans="17:18" x14ac:dyDescent="0.3">
      <c r="Q73" s="85"/>
      <c r="R73" s="75"/>
    </row>
    <row r="74" spans="17:18" x14ac:dyDescent="0.3">
      <c r="Q74" s="85"/>
      <c r="R74" s="75"/>
    </row>
    <row r="75" spans="17:18" x14ac:dyDescent="0.3">
      <c r="Q75" s="85"/>
      <c r="R75" s="75"/>
    </row>
    <row r="76" spans="17:18" x14ac:dyDescent="0.3">
      <c r="Q76" s="85"/>
      <c r="R76" s="75"/>
    </row>
    <row r="77" spans="17:18" x14ac:dyDescent="0.3">
      <c r="Q77" s="85"/>
      <c r="R77" s="75"/>
    </row>
    <row r="78" spans="17:18" x14ac:dyDescent="0.3">
      <c r="Q78" s="85"/>
      <c r="R78" s="75"/>
    </row>
    <row r="79" spans="17:18" x14ac:dyDescent="0.3">
      <c r="Q79" s="85"/>
      <c r="R79" s="75"/>
    </row>
    <row r="80" spans="17:18" x14ac:dyDescent="0.3">
      <c r="Q80" s="85"/>
      <c r="R80" s="75"/>
    </row>
    <row r="81" spans="17:18" x14ac:dyDescent="0.3">
      <c r="Q81" s="85"/>
      <c r="R81" s="75"/>
    </row>
    <row r="82" spans="17:18" x14ac:dyDescent="0.3">
      <c r="Q82" s="85"/>
      <c r="R82" s="75"/>
    </row>
    <row r="83" spans="17:18" x14ac:dyDescent="0.3">
      <c r="Q83" s="85"/>
      <c r="R83" s="75"/>
    </row>
    <row r="84" spans="17:18" x14ac:dyDescent="0.3">
      <c r="Q84" s="85"/>
      <c r="R84" s="75"/>
    </row>
    <row r="85" spans="17:18" x14ac:dyDescent="0.3">
      <c r="Q85" s="85"/>
      <c r="R85" s="75"/>
    </row>
    <row r="86" spans="17:18" x14ac:dyDescent="0.3">
      <c r="Q86" s="85"/>
      <c r="R86" s="75"/>
    </row>
    <row r="87" spans="17:18" x14ac:dyDescent="0.3">
      <c r="Q87" s="85"/>
      <c r="R87" s="75"/>
    </row>
    <row r="88" spans="17:18" x14ac:dyDescent="0.3">
      <c r="Q88" s="85"/>
      <c r="R88" s="75"/>
    </row>
    <row r="89" spans="17:18" x14ac:dyDescent="0.3">
      <c r="Q89" s="85"/>
      <c r="R89" s="75"/>
    </row>
    <row r="90" spans="17:18" x14ac:dyDescent="0.3">
      <c r="Q90" s="85"/>
      <c r="R90" s="75"/>
    </row>
    <row r="91" spans="17:18" x14ac:dyDescent="0.3">
      <c r="Q91" s="85"/>
      <c r="R91" s="75"/>
    </row>
    <row r="92" spans="17:18" x14ac:dyDescent="0.3">
      <c r="Q92" s="85"/>
      <c r="R92" s="75"/>
    </row>
    <row r="93" spans="17:18" x14ac:dyDescent="0.3">
      <c r="Q93" s="85"/>
      <c r="R93" s="75"/>
    </row>
    <row r="94" spans="17:18" x14ac:dyDescent="0.3">
      <c r="Q94" s="85"/>
      <c r="R94" s="75"/>
    </row>
    <row r="95" spans="17:18" x14ac:dyDescent="0.3">
      <c r="Q95" s="85"/>
      <c r="R95" s="75"/>
    </row>
    <row r="96" spans="17:18" x14ac:dyDescent="0.3">
      <c r="Q96" s="85"/>
      <c r="R96" s="75"/>
    </row>
    <row r="97" spans="17:18" x14ac:dyDescent="0.3">
      <c r="Q97" s="85"/>
      <c r="R97" s="75"/>
    </row>
    <row r="98" spans="17:18" x14ac:dyDescent="0.3">
      <c r="Q98" s="85"/>
      <c r="R98" s="75"/>
    </row>
    <row r="99" spans="17:18" x14ac:dyDescent="0.3">
      <c r="Q99" s="85"/>
      <c r="R99" s="75"/>
    </row>
    <row r="100" spans="17:18" x14ac:dyDescent="0.3">
      <c r="Q100" s="85"/>
      <c r="R100" s="75"/>
    </row>
    <row r="101" spans="17:18" x14ac:dyDescent="0.3">
      <c r="Q101" s="85"/>
      <c r="R101" s="75"/>
    </row>
    <row r="102" spans="17:18" x14ac:dyDescent="0.3">
      <c r="Q102" s="85"/>
      <c r="R102" s="75"/>
    </row>
    <row r="103" spans="17:18" x14ac:dyDescent="0.3">
      <c r="Q103" s="85"/>
      <c r="R103" s="75"/>
    </row>
    <row r="104" spans="17:18" x14ac:dyDescent="0.3">
      <c r="Q104" s="85"/>
      <c r="R104" s="75"/>
    </row>
    <row r="105" spans="17:18" x14ac:dyDescent="0.3">
      <c r="Q105" s="85"/>
      <c r="R105" s="75"/>
    </row>
    <row r="106" spans="17:18" x14ac:dyDescent="0.3">
      <c r="Q106" s="85"/>
      <c r="R106" s="75"/>
    </row>
    <row r="107" spans="17:18" x14ac:dyDescent="0.3">
      <c r="Q107" s="85"/>
      <c r="R107" s="75"/>
    </row>
    <row r="108" spans="17:18" x14ac:dyDescent="0.3">
      <c r="Q108" s="85"/>
      <c r="R108" s="75"/>
    </row>
    <row r="109" spans="17:18" x14ac:dyDescent="0.3">
      <c r="Q109" s="85"/>
      <c r="R109" s="75"/>
    </row>
    <row r="110" spans="17:18" x14ac:dyDescent="0.3">
      <c r="Q110" s="85"/>
      <c r="R110" s="75"/>
    </row>
    <row r="111" spans="17:18" x14ac:dyDescent="0.3">
      <c r="Q111" s="85"/>
      <c r="R111" s="75"/>
    </row>
    <row r="112" spans="17:18" x14ac:dyDescent="0.3">
      <c r="Q112" s="85"/>
      <c r="R112" s="75"/>
    </row>
    <row r="113" spans="17:18" x14ac:dyDescent="0.3">
      <c r="Q113" s="85"/>
      <c r="R113" s="75"/>
    </row>
    <row r="114" spans="17:18" x14ac:dyDescent="0.3">
      <c r="Q114" s="85"/>
      <c r="R114" s="75"/>
    </row>
    <row r="115" spans="17:18" x14ac:dyDescent="0.3">
      <c r="Q115" s="85"/>
      <c r="R115" s="75"/>
    </row>
    <row r="116" spans="17:18" x14ac:dyDescent="0.3">
      <c r="Q116" s="85"/>
      <c r="R116" s="75"/>
    </row>
    <row r="117" spans="17:18" x14ac:dyDescent="0.3">
      <c r="Q117" s="85"/>
      <c r="R117" s="75"/>
    </row>
    <row r="118" spans="17:18" x14ac:dyDescent="0.3">
      <c r="Q118" s="85"/>
      <c r="R118" s="75"/>
    </row>
    <row r="119" spans="17:18" x14ac:dyDescent="0.3">
      <c r="Q119" s="85"/>
      <c r="R119" s="75"/>
    </row>
    <row r="120" spans="17:18" x14ac:dyDescent="0.3">
      <c r="Q120" s="85"/>
      <c r="R120" s="75"/>
    </row>
    <row r="121" spans="17:18" x14ac:dyDescent="0.3">
      <c r="Q121" s="85"/>
      <c r="R121" s="75"/>
    </row>
    <row r="122" spans="17:18" x14ac:dyDescent="0.3">
      <c r="Q122" s="85"/>
      <c r="R122" s="75"/>
    </row>
    <row r="123" spans="17:18" x14ac:dyDescent="0.3">
      <c r="Q123" s="85"/>
      <c r="R123" s="75"/>
    </row>
    <row r="124" spans="17:18" x14ac:dyDescent="0.3">
      <c r="Q124" s="85"/>
      <c r="R124" s="75"/>
    </row>
    <row r="125" spans="17:18" x14ac:dyDescent="0.3">
      <c r="Q125" s="85"/>
      <c r="R125" s="75"/>
    </row>
    <row r="126" spans="17:18" x14ac:dyDescent="0.3">
      <c r="Q126" s="85"/>
      <c r="R126" s="75"/>
    </row>
    <row r="127" spans="17:18" x14ac:dyDescent="0.3">
      <c r="Q127" s="85"/>
      <c r="R127" s="75"/>
    </row>
    <row r="128" spans="17:18" x14ac:dyDescent="0.3">
      <c r="Q128" s="85"/>
      <c r="R128" s="75"/>
    </row>
    <row r="129" spans="17:18" x14ac:dyDescent="0.3">
      <c r="Q129" s="85"/>
      <c r="R129" s="75"/>
    </row>
    <row r="130" spans="17:18" x14ac:dyDescent="0.3">
      <c r="Q130" s="85"/>
      <c r="R130" s="75"/>
    </row>
    <row r="131" spans="17:18" x14ac:dyDescent="0.3">
      <c r="Q131" s="85"/>
      <c r="R131" s="75"/>
    </row>
    <row r="132" spans="17:18" x14ac:dyDescent="0.3">
      <c r="Q132" s="85"/>
      <c r="R132" s="75"/>
    </row>
    <row r="133" spans="17:18" x14ac:dyDescent="0.3">
      <c r="Q133" s="85"/>
      <c r="R133" s="75"/>
    </row>
    <row r="134" spans="17:18" x14ac:dyDescent="0.3">
      <c r="Q134" s="85"/>
      <c r="R134" s="75"/>
    </row>
    <row r="135" spans="17:18" x14ac:dyDescent="0.3">
      <c r="Q135" s="85"/>
      <c r="R135" s="75"/>
    </row>
    <row r="136" spans="17:18" x14ac:dyDescent="0.3">
      <c r="Q136" s="85"/>
      <c r="R136" s="75"/>
    </row>
    <row r="137" spans="17:18" x14ac:dyDescent="0.3">
      <c r="Q137" s="85"/>
      <c r="R137" s="75"/>
    </row>
    <row r="138" spans="17:18" x14ac:dyDescent="0.3">
      <c r="Q138" s="85"/>
      <c r="R138" s="75"/>
    </row>
    <row r="139" spans="17:18" x14ac:dyDescent="0.3">
      <c r="Q139" s="85"/>
      <c r="R139" s="75"/>
    </row>
    <row r="140" spans="17:18" x14ac:dyDescent="0.3">
      <c r="Q140" s="85"/>
      <c r="R140" s="75"/>
    </row>
    <row r="141" spans="17:18" x14ac:dyDescent="0.3">
      <c r="Q141" s="85"/>
      <c r="R141" s="75"/>
    </row>
    <row r="142" spans="17:18" x14ac:dyDescent="0.3">
      <c r="Q142" s="85"/>
      <c r="R142" s="75"/>
    </row>
    <row r="143" spans="17:18" x14ac:dyDescent="0.3">
      <c r="Q143" s="85"/>
      <c r="R143" s="75"/>
    </row>
    <row r="144" spans="17:18" x14ac:dyDescent="0.3">
      <c r="Q144" s="85"/>
      <c r="R144" s="75"/>
    </row>
    <row r="145" spans="17:18" x14ac:dyDescent="0.3">
      <c r="Q145" s="85"/>
      <c r="R145" s="75"/>
    </row>
    <row r="146" spans="17:18" x14ac:dyDescent="0.3">
      <c r="Q146" s="85"/>
      <c r="R146" s="75"/>
    </row>
    <row r="147" spans="17:18" x14ac:dyDescent="0.3">
      <c r="Q147" s="85"/>
      <c r="R147" s="75"/>
    </row>
    <row r="148" spans="17:18" x14ac:dyDescent="0.3">
      <c r="Q148" s="85"/>
      <c r="R148" s="75"/>
    </row>
    <row r="149" spans="17:18" x14ac:dyDescent="0.3">
      <c r="Q149" s="85"/>
      <c r="R149" s="75"/>
    </row>
    <row r="150" spans="17:18" x14ac:dyDescent="0.3">
      <c r="Q150" s="85"/>
      <c r="R150" s="75"/>
    </row>
    <row r="151" spans="17:18" x14ac:dyDescent="0.3">
      <c r="Q151" s="85"/>
      <c r="R151" s="75"/>
    </row>
    <row r="152" spans="17:18" x14ac:dyDescent="0.3">
      <c r="Q152" s="85"/>
      <c r="R152" s="75"/>
    </row>
    <row r="153" spans="17:18" x14ac:dyDescent="0.3">
      <c r="Q153" s="85"/>
      <c r="R153" s="75"/>
    </row>
    <row r="154" spans="17:18" x14ac:dyDescent="0.3">
      <c r="Q154" s="85"/>
      <c r="R154" s="75"/>
    </row>
    <row r="155" spans="17:18" x14ac:dyDescent="0.3">
      <c r="Q155" s="85"/>
      <c r="R155" s="75"/>
    </row>
    <row r="156" spans="17:18" x14ac:dyDescent="0.3">
      <c r="Q156" s="85"/>
      <c r="R156" s="75"/>
    </row>
    <row r="157" spans="17:18" x14ac:dyDescent="0.3">
      <c r="Q157" s="85"/>
      <c r="R157" s="75"/>
    </row>
    <row r="158" spans="17:18" x14ac:dyDescent="0.3">
      <c r="Q158" s="85"/>
      <c r="R158" s="75"/>
    </row>
    <row r="159" spans="17:18" x14ac:dyDescent="0.3">
      <c r="Q159" s="85"/>
      <c r="R159" s="75"/>
    </row>
    <row r="160" spans="17:18" x14ac:dyDescent="0.3">
      <c r="Q160" s="85"/>
      <c r="R160" s="75"/>
    </row>
    <row r="161" spans="17:18" x14ac:dyDescent="0.3">
      <c r="Q161" s="85"/>
      <c r="R161" s="75"/>
    </row>
    <row r="162" spans="17:18" x14ac:dyDescent="0.3">
      <c r="Q162" s="85"/>
      <c r="R162" s="75"/>
    </row>
    <row r="163" spans="17:18" x14ac:dyDescent="0.3">
      <c r="Q163" s="85"/>
      <c r="R163" s="75"/>
    </row>
    <row r="164" spans="17:18" x14ac:dyDescent="0.3">
      <c r="Q164" s="85"/>
      <c r="R164" s="75"/>
    </row>
    <row r="165" spans="17:18" x14ac:dyDescent="0.3">
      <c r="Q165" s="85"/>
      <c r="R165" s="75"/>
    </row>
    <row r="166" spans="17:18" x14ac:dyDescent="0.3">
      <c r="Q166" s="85"/>
      <c r="R166" s="75"/>
    </row>
    <row r="167" spans="17:18" x14ac:dyDescent="0.3">
      <c r="Q167" s="85"/>
      <c r="R167" s="75"/>
    </row>
    <row r="168" spans="17:18" x14ac:dyDescent="0.3">
      <c r="Q168" s="85"/>
      <c r="R168" s="75"/>
    </row>
    <row r="169" spans="17:18" x14ac:dyDescent="0.3">
      <c r="Q169" s="85"/>
      <c r="R169" s="75"/>
    </row>
    <row r="170" spans="17:18" x14ac:dyDescent="0.3">
      <c r="Q170" s="85"/>
      <c r="R170" s="75"/>
    </row>
    <row r="171" spans="17:18" x14ac:dyDescent="0.3">
      <c r="Q171" s="85"/>
      <c r="R171" s="75"/>
    </row>
    <row r="172" spans="17:18" x14ac:dyDescent="0.3">
      <c r="Q172" s="85"/>
      <c r="R172" s="75"/>
    </row>
    <row r="173" spans="17:18" x14ac:dyDescent="0.3">
      <c r="Q173" s="85"/>
      <c r="R173" s="75"/>
    </row>
    <row r="174" spans="17:18" x14ac:dyDescent="0.3">
      <c r="Q174" s="85"/>
      <c r="R174" s="75"/>
    </row>
    <row r="175" spans="17:18" x14ac:dyDescent="0.3">
      <c r="Q175" s="85"/>
      <c r="R175" s="75"/>
    </row>
    <row r="176" spans="17:18" x14ac:dyDescent="0.3">
      <c r="Q176" s="85"/>
      <c r="R176" s="75"/>
    </row>
    <row r="177" spans="17:18" x14ac:dyDescent="0.3">
      <c r="Q177" s="85"/>
      <c r="R177" s="75"/>
    </row>
    <row r="178" spans="17:18" x14ac:dyDescent="0.3">
      <c r="Q178" s="85"/>
      <c r="R178" s="75"/>
    </row>
    <row r="179" spans="17:18" x14ac:dyDescent="0.3">
      <c r="Q179" s="85"/>
      <c r="R179" s="75"/>
    </row>
    <row r="180" spans="17:18" x14ac:dyDescent="0.3">
      <c r="Q180" s="85"/>
      <c r="R180" s="75"/>
    </row>
    <row r="181" spans="17:18" x14ac:dyDescent="0.3">
      <c r="Q181" s="85"/>
      <c r="R181" s="75"/>
    </row>
    <row r="182" spans="17:18" x14ac:dyDescent="0.3">
      <c r="Q182" s="85"/>
      <c r="R182" s="75"/>
    </row>
    <row r="183" spans="17:18" x14ac:dyDescent="0.3">
      <c r="Q183" s="85"/>
      <c r="R183" s="75"/>
    </row>
    <row r="184" spans="17:18" x14ac:dyDescent="0.3">
      <c r="Q184" s="85"/>
      <c r="R184" s="75"/>
    </row>
    <row r="185" spans="17:18" x14ac:dyDescent="0.3">
      <c r="Q185" s="85"/>
      <c r="R185" s="75"/>
    </row>
    <row r="186" spans="17:18" x14ac:dyDescent="0.3">
      <c r="Q186" s="85"/>
      <c r="R186" s="75"/>
    </row>
    <row r="187" spans="17:18" x14ac:dyDescent="0.3">
      <c r="Q187" s="85"/>
      <c r="R187" s="75"/>
    </row>
    <row r="188" spans="17:18" x14ac:dyDescent="0.3">
      <c r="Q188" s="85"/>
      <c r="R188" s="75"/>
    </row>
    <row r="189" spans="17:18" x14ac:dyDescent="0.3">
      <c r="Q189" s="85"/>
      <c r="R189" s="75"/>
    </row>
    <row r="190" spans="17:18" x14ac:dyDescent="0.3">
      <c r="Q190" s="85"/>
      <c r="R190" s="75"/>
    </row>
    <row r="191" spans="17:18" x14ac:dyDescent="0.3">
      <c r="Q191" s="85"/>
      <c r="R191" s="75"/>
    </row>
    <row r="192" spans="17:18" x14ac:dyDescent="0.3">
      <c r="Q192" s="85"/>
      <c r="R192" s="75"/>
    </row>
    <row r="193" spans="17:18" x14ac:dyDescent="0.3">
      <c r="Q193" s="85"/>
      <c r="R193" s="75"/>
    </row>
    <row r="194" spans="17:18" x14ac:dyDescent="0.3">
      <c r="Q194" s="85"/>
      <c r="R194" s="75"/>
    </row>
    <row r="195" spans="17:18" x14ac:dyDescent="0.3">
      <c r="Q195" s="85"/>
      <c r="R195" s="75"/>
    </row>
    <row r="196" spans="17:18" x14ac:dyDescent="0.3">
      <c r="Q196" s="85"/>
      <c r="R196" s="75"/>
    </row>
    <row r="197" spans="17:18" x14ac:dyDescent="0.3">
      <c r="Q197" s="85"/>
      <c r="R197" s="75"/>
    </row>
    <row r="198" spans="17:18" x14ac:dyDescent="0.3">
      <c r="Q198" s="85"/>
      <c r="R198" s="75"/>
    </row>
    <row r="199" spans="17:18" x14ac:dyDescent="0.3">
      <c r="Q199" s="85"/>
      <c r="R199" s="75"/>
    </row>
    <row r="200" spans="17:18" x14ac:dyDescent="0.3">
      <c r="Q200" s="85"/>
      <c r="R200" s="75"/>
    </row>
    <row r="201" spans="17:18" x14ac:dyDescent="0.3">
      <c r="Q201" s="85"/>
      <c r="R201" s="75"/>
    </row>
    <row r="202" spans="17:18" x14ac:dyDescent="0.3">
      <c r="Q202" s="85"/>
      <c r="R202" s="75"/>
    </row>
    <row r="203" spans="17:18" x14ac:dyDescent="0.3">
      <c r="Q203" s="85"/>
      <c r="R203" s="75"/>
    </row>
    <row r="204" spans="17:18" x14ac:dyDescent="0.3">
      <c r="Q204" s="85"/>
      <c r="R204" s="75"/>
    </row>
    <row r="205" spans="17:18" x14ac:dyDescent="0.3">
      <c r="Q205" s="85"/>
      <c r="R205" s="75"/>
    </row>
    <row r="206" spans="17:18" x14ac:dyDescent="0.3">
      <c r="Q206" s="85"/>
      <c r="R206" s="75"/>
    </row>
    <row r="207" spans="17:18" x14ac:dyDescent="0.3">
      <c r="Q207" s="85"/>
      <c r="R207" s="75"/>
    </row>
    <row r="208" spans="17:18" x14ac:dyDescent="0.3">
      <c r="Q208" s="85"/>
      <c r="R208" s="75"/>
    </row>
    <row r="209" spans="17:18" x14ac:dyDescent="0.3">
      <c r="Q209" s="85"/>
      <c r="R209" s="75"/>
    </row>
    <row r="210" spans="17:18" x14ac:dyDescent="0.3">
      <c r="Q210" s="85"/>
      <c r="R210" s="75"/>
    </row>
    <row r="211" spans="17:18" x14ac:dyDescent="0.3">
      <c r="Q211" s="85"/>
      <c r="R211" s="75"/>
    </row>
    <row r="212" spans="17:18" x14ac:dyDescent="0.3">
      <c r="Q212" s="85"/>
      <c r="R212" s="75"/>
    </row>
    <row r="213" spans="17:18" x14ac:dyDescent="0.3">
      <c r="Q213" s="85"/>
      <c r="R213" s="75"/>
    </row>
    <row r="214" spans="17:18" x14ac:dyDescent="0.3">
      <c r="Q214" s="85"/>
      <c r="R214" s="75"/>
    </row>
    <row r="215" spans="17:18" x14ac:dyDescent="0.3">
      <c r="Q215" s="85"/>
      <c r="R215" s="75"/>
    </row>
    <row r="216" spans="17:18" x14ac:dyDescent="0.3">
      <c r="Q216" s="85"/>
      <c r="R216" s="75"/>
    </row>
    <row r="217" spans="17:18" x14ac:dyDescent="0.3">
      <c r="Q217" s="85"/>
      <c r="R217" s="75"/>
    </row>
    <row r="218" spans="17:18" x14ac:dyDescent="0.3">
      <c r="Q218" s="85"/>
      <c r="R218" s="75"/>
    </row>
    <row r="219" spans="17:18" x14ac:dyDescent="0.3">
      <c r="Q219" s="85"/>
      <c r="R219" s="75"/>
    </row>
    <row r="220" spans="17:18" x14ac:dyDescent="0.3">
      <c r="Q220" s="85"/>
      <c r="R220" s="75"/>
    </row>
    <row r="221" spans="17:18" x14ac:dyDescent="0.3">
      <c r="Q221" s="85"/>
      <c r="R221" s="75"/>
    </row>
    <row r="222" spans="17:18" x14ac:dyDescent="0.3">
      <c r="Q222" s="85"/>
      <c r="R222" s="75"/>
    </row>
    <row r="223" spans="17:18" x14ac:dyDescent="0.3">
      <c r="Q223" s="85"/>
      <c r="R223" s="75"/>
    </row>
    <row r="224" spans="17:18" x14ac:dyDescent="0.3">
      <c r="Q224" s="85"/>
      <c r="R224" s="75"/>
    </row>
    <row r="225" spans="17:18" x14ac:dyDescent="0.3">
      <c r="Q225" s="85"/>
      <c r="R225" s="75"/>
    </row>
    <row r="226" spans="17:18" x14ac:dyDescent="0.3">
      <c r="Q226" s="85"/>
      <c r="R226" s="75"/>
    </row>
    <row r="227" spans="17:18" x14ac:dyDescent="0.3">
      <c r="Q227" s="85"/>
      <c r="R227" s="75"/>
    </row>
    <row r="228" spans="17:18" x14ac:dyDescent="0.3">
      <c r="Q228" s="85"/>
      <c r="R228" s="75"/>
    </row>
    <row r="229" spans="17:18" x14ac:dyDescent="0.3">
      <c r="Q229" s="85"/>
      <c r="R229" s="75"/>
    </row>
    <row r="230" spans="17:18" x14ac:dyDescent="0.3">
      <c r="Q230" s="85"/>
      <c r="R230" s="75"/>
    </row>
    <row r="231" spans="17:18" x14ac:dyDescent="0.3">
      <c r="Q231" s="85"/>
      <c r="R231" s="75"/>
    </row>
    <row r="232" spans="17:18" x14ac:dyDescent="0.3">
      <c r="Q232" s="85"/>
      <c r="R232" s="75"/>
    </row>
    <row r="233" spans="17:18" x14ac:dyDescent="0.3">
      <c r="Q233" s="85"/>
      <c r="R233" s="75"/>
    </row>
    <row r="234" spans="17:18" x14ac:dyDescent="0.3">
      <c r="Q234" s="85"/>
      <c r="R234" s="75"/>
    </row>
    <row r="235" spans="17:18" x14ac:dyDescent="0.3">
      <c r="Q235" s="85"/>
      <c r="R235" s="75"/>
    </row>
    <row r="236" spans="17:18" x14ac:dyDescent="0.3">
      <c r="Q236" s="85"/>
      <c r="R236" s="75"/>
    </row>
    <row r="237" spans="17:18" x14ac:dyDescent="0.3">
      <c r="Q237" s="85"/>
      <c r="R237" s="75"/>
    </row>
    <row r="238" spans="17:18" x14ac:dyDescent="0.3">
      <c r="Q238" s="85"/>
      <c r="R238" s="75"/>
    </row>
    <row r="239" spans="17:18" x14ac:dyDescent="0.3">
      <c r="Q239" s="85"/>
      <c r="R239" s="75"/>
    </row>
    <row r="240" spans="17:18" x14ac:dyDescent="0.3">
      <c r="Q240" s="85"/>
      <c r="R240" s="75"/>
    </row>
    <row r="241" spans="17:18" x14ac:dyDescent="0.3">
      <c r="Q241" s="85"/>
      <c r="R241" s="75"/>
    </row>
    <row r="242" spans="17:18" x14ac:dyDescent="0.3">
      <c r="Q242" s="85"/>
      <c r="R242" s="75"/>
    </row>
    <row r="243" spans="17:18" x14ac:dyDescent="0.3">
      <c r="Q243" s="85"/>
      <c r="R243" s="75"/>
    </row>
    <row r="244" spans="17:18" x14ac:dyDescent="0.3">
      <c r="Q244" s="85"/>
      <c r="R244" s="75"/>
    </row>
    <row r="245" spans="17:18" x14ac:dyDescent="0.3">
      <c r="Q245" s="85"/>
      <c r="R245" s="75"/>
    </row>
    <row r="246" spans="17:18" x14ac:dyDescent="0.3">
      <c r="Q246" s="85"/>
      <c r="R246" s="75"/>
    </row>
    <row r="247" spans="17:18" x14ac:dyDescent="0.3">
      <c r="Q247" s="85"/>
      <c r="R247" s="75"/>
    </row>
    <row r="248" spans="17:18" x14ac:dyDescent="0.3">
      <c r="Q248" s="85"/>
      <c r="R248" s="75"/>
    </row>
    <row r="249" spans="17:18" x14ac:dyDescent="0.3">
      <c r="Q249" s="85"/>
      <c r="R249" s="75"/>
    </row>
    <row r="250" spans="17:18" x14ac:dyDescent="0.3">
      <c r="Q250" s="85"/>
      <c r="R250" s="75"/>
    </row>
    <row r="251" spans="17:18" x14ac:dyDescent="0.3">
      <c r="Q251" s="85"/>
      <c r="R251" s="75"/>
    </row>
    <row r="252" spans="17:18" x14ac:dyDescent="0.3">
      <c r="Q252" s="85"/>
      <c r="R252" s="75"/>
    </row>
    <row r="253" spans="17:18" x14ac:dyDescent="0.3">
      <c r="Q253" s="85"/>
      <c r="R253" s="75"/>
    </row>
    <row r="254" spans="17:18" x14ac:dyDescent="0.3">
      <c r="Q254" s="85"/>
      <c r="R254" s="75"/>
    </row>
    <row r="255" spans="17:18" x14ac:dyDescent="0.3">
      <c r="Q255" s="85"/>
      <c r="R255" s="75"/>
    </row>
    <row r="256" spans="17:18" x14ac:dyDescent="0.3">
      <c r="Q256" s="85"/>
      <c r="R256" s="75"/>
    </row>
    <row r="257" spans="17:18" x14ac:dyDescent="0.3">
      <c r="Q257" s="85"/>
      <c r="R257" s="75"/>
    </row>
    <row r="258" spans="17:18" x14ac:dyDescent="0.3">
      <c r="Q258" s="85"/>
      <c r="R258" s="75"/>
    </row>
    <row r="259" spans="17:18" x14ac:dyDescent="0.3">
      <c r="Q259" s="85"/>
      <c r="R259" s="75"/>
    </row>
    <row r="260" spans="17:18" x14ac:dyDescent="0.3">
      <c r="Q260" s="85"/>
      <c r="R260" s="75"/>
    </row>
    <row r="261" spans="17:18" x14ac:dyDescent="0.3">
      <c r="Q261" s="85"/>
      <c r="R261" s="75"/>
    </row>
    <row r="262" spans="17:18" x14ac:dyDescent="0.3">
      <c r="Q262" s="85"/>
      <c r="R262" s="75"/>
    </row>
    <row r="263" spans="17:18" x14ac:dyDescent="0.3">
      <c r="Q263" s="85"/>
      <c r="R263" s="75"/>
    </row>
    <row r="264" spans="17:18" x14ac:dyDescent="0.3">
      <c r="Q264" s="85"/>
      <c r="R264" s="75"/>
    </row>
    <row r="265" spans="17:18" x14ac:dyDescent="0.3">
      <c r="Q265" s="85"/>
      <c r="R265" s="75"/>
    </row>
    <row r="266" spans="17:18" x14ac:dyDescent="0.3">
      <c r="Q266" s="85"/>
      <c r="R266" s="75"/>
    </row>
    <row r="267" spans="17:18" x14ac:dyDescent="0.3">
      <c r="Q267" s="85"/>
      <c r="R267" s="75"/>
    </row>
    <row r="268" spans="17:18" x14ac:dyDescent="0.3">
      <c r="Q268" s="85"/>
      <c r="R268" s="75"/>
    </row>
    <row r="269" spans="17:18" x14ac:dyDescent="0.3">
      <c r="Q269" s="85"/>
      <c r="R269" s="75"/>
    </row>
    <row r="270" spans="17:18" x14ac:dyDescent="0.3">
      <c r="Q270" s="85"/>
      <c r="R270" s="75"/>
    </row>
    <row r="271" spans="17:18" x14ac:dyDescent="0.3">
      <c r="Q271" s="85"/>
      <c r="R271" s="75"/>
    </row>
    <row r="272" spans="17:18" x14ac:dyDescent="0.3">
      <c r="Q272" s="85"/>
      <c r="R272" s="75"/>
    </row>
    <row r="273" spans="17:18" x14ac:dyDescent="0.3">
      <c r="Q273" s="85"/>
      <c r="R273" s="75"/>
    </row>
    <row r="274" spans="17:18" x14ac:dyDescent="0.3">
      <c r="Q274" s="85"/>
      <c r="R274" s="75"/>
    </row>
    <row r="275" spans="17:18" x14ac:dyDescent="0.3">
      <c r="Q275" s="85"/>
      <c r="R275" s="75"/>
    </row>
    <row r="276" spans="17:18" x14ac:dyDescent="0.3">
      <c r="Q276" s="85"/>
      <c r="R276" s="75"/>
    </row>
    <row r="277" spans="17:18" x14ac:dyDescent="0.3">
      <c r="Q277" s="85"/>
      <c r="R277" s="75"/>
    </row>
    <row r="278" spans="17:18" x14ac:dyDescent="0.3">
      <c r="Q278" s="85"/>
      <c r="R278" s="75"/>
    </row>
    <row r="279" spans="17:18" x14ac:dyDescent="0.3">
      <c r="Q279" s="85"/>
      <c r="R279" s="75"/>
    </row>
    <row r="280" spans="17:18" x14ac:dyDescent="0.3">
      <c r="Q280" s="85"/>
      <c r="R280" s="75"/>
    </row>
    <row r="281" spans="17:18" x14ac:dyDescent="0.3">
      <c r="Q281" s="85"/>
      <c r="R281" s="75"/>
    </row>
    <row r="282" spans="17:18" x14ac:dyDescent="0.3">
      <c r="Q282" s="85"/>
      <c r="R282" s="75"/>
    </row>
    <row r="283" spans="17:18" x14ac:dyDescent="0.3">
      <c r="Q283" s="85"/>
      <c r="R283" s="75"/>
    </row>
    <row r="284" spans="17:18" x14ac:dyDescent="0.3">
      <c r="Q284" s="85"/>
      <c r="R284" s="75"/>
    </row>
    <row r="285" spans="17:18" x14ac:dyDescent="0.3">
      <c r="Q285" s="85"/>
      <c r="R285" s="75"/>
    </row>
    <row r="286" spans="17:18" x14ac:dyDescent="0.3">
      <c r="Q286" s="85"/>
      <c r="R286" s="75"/>
    </row>
    <row r="287" spans="17:18" x14ac:dyDescent="0.3">
      <c r="Q287" s="85"/>
      <c r="R287" s="75"/>
    </row>
    <row r="288" spans="17:18" x14ac:dyDescent="0.3">
      <c r="Q288" s="85"/>
      <c r="R288" s="75"/>
    </row>
    <row r="289" spans="17:18" x14ac:dyDescent="0.3">
      <c r="Q289" s="85"/>
      <c r="R289" s="75"/>
    </row>
    <row r="290" spans="17:18" x14ac:dyDescent="0.3">
      <c r="Q290" s="85"/>
      <c r="R290" s="75"/>
    </row>
    <row r="291" spans="17:18" x14ac:dyDescent="0.3">
      <c r="Q291" s="85"/>
      <c r="R291" s="75"/>
    </row>
    <row r="292" spans="17:18" x14ac:dyDescent="0.3">
      <c r="Q292" s="85"/>
      <c r="R292" s="75"/>
    </row>
    <row r="293" spans="17:18" x14ac:dyDescent="0.3">
      <c r="Q293" s="85"/>
      <c r="R293" s="75"/>
    </row>
    <row r="294" spans="17:18" x14ac:dyDescent="0.3">
      <c r="Q294" s="85"/>
      <c r="R294" s="75"/>
    </row>
    <row r="295" spans="17:18" x14ac:dyDescent="0.3">
      <c r="Q295" s="85"/>
      <c r="R295" s="75"/>
    </row>
    <row r="296" spans="17:18" x14ac:dyDescent="0.3">
      <c r="Q296" s="85"/>
      <c r="R296" s="75"/>
    </row>
    <row r="297" spans="17:18" x14ac:dyDescent="0.3">
      <c r="Q297" s="85"/>
      <c r="R297" s="75"/>
    </row>
    <row r="298" spans="17:18" x14ac:dyDescent="0.3">
      <c r="Q298" s="85"/>
      <c r="R298" s="75"/>
    </row>
    <row r="299" spans="17:18" x14ac:dyDescent="0.3">
      <c r="Q299" s="85"/>
      <c r="R299" s="75"/>
    </row>
    <row r="300" spans="17:18" x14ac:dyDescent="0.3">
      <c r="Q300" s="85"/>
      <c r="R300" s="75"/>
    </row>
    <row r="301" spans="17:18" x14ac:dyDescent="0.3">
      <c r="Q301" s="85"/>
      <c r="R301" s="75"/>
    </row>
    <row r="302" spans="17:18" x14ac:dyDescent="0.3">
      <c r="Q302" s="85"/>
      <c r="R302" s="75"/>
    </row>
    <row r="303" spans="17:18" x14ac:dyDescent="0.3">
      <c r="Q303" s="85"/>
      <c r="R303" s="75"/>
    </row>
    <row r="304" spans="17:18" x14ac:dyDescent="0.3">
      <c r="Q304" s="85"/>
      <c r="R304" s="75"/>
    </row>
    <row r="305" spans="17:18" x14ac:dyDescent="0.3">
      <c r="Q305" s="85"/>
      <c r="R305" s="75"/>
    </row>
    <row r="306" spans="17:18" x14ac:dyDescent="0.3">
      <c r="Q306" s="85"/>
      <c r="R306" s="75"/>
    </row>
    <row r="307" spans="17:18" x14ac:dyDescent="0.3">
      <c r="Q307" s="85"/>
      <c r="R307" s="75"/>
    </row>
    <row r="308" spans="17:18" x14ac:dyDescent="0.3">
      <c r="Q308" s="85"/>
      <c r="R308" s="75"/>
    </row>
    <row r="309" spans="17:18" x14ac:dyDescent="0.3">
      <c r="Q309" s="85"/>
      <c r="R309" s="75"/>
    </row>
    <row r="310" spans="17:18" x14ac:dyDescent="0.3">
      <c r="Q310" s="85"/>
      <c r="R310" s="75"/>
    </row>
    <row r="311" spans="17:18" x14ac:dyDescent="0.3">
      <c r="Q311" s="85"/>
      <c r="R311" s="75"/>
    </row>
    <row r="312" spans="17:18" x14ac:dyDescent="0.3">
      <c r="Q312" s="85"/>
      <c r="R312" s="75"/>
    </row>
  </sheetData>
  <mergeCells count="3">
    <mergeCell ref="Q1:R1"/>
    <mergeCell ref="A1:H1"/>
    <mergeCell ref="I1:P1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nanobudget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2018-01-10T07:00:49Z</dcterms:created>
  <dcterms:modified xsi:type="dcterms:W3CDTF">2018-01-10T07:11:16Z</dcterms:modified>
</cp:coreProperties>
</file>